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<sst xmlns="http://schemas.openxmlformats.org/spreadsheetml/2006/main" count="291" uniqueCount="199">
  <si>
    <t>Dział</t>
  </si>
  <si>
    <t>Rozdział</t>
  </si>
  <si>
    <t>§</t>
  </si>
  <si>
    <t>Treść</t>
  </si>
  <si>
    <t>Ogółem</t>
  </si>
  <si>
    <t>z tego:</t>
  </si>
  <si>
    <t>bieżące</t>
  </si>
  <si>
    <t>majątkowe</t>
  </si>
  <si>
    <t>010</t>
  </si>
  <si>
    <t>Rolnictwo i łowiectwo</t>
  </si>
  <si>
    <t>01010</t>
  </si>
  <si>
    <t>Infrastruktura wodociągowa i sanitacyjna wsi</t>
  </si>
  <si>
    <t>0830</t>
  </si>
  <si>
    <t>Wpływy z usług</t>
  </si>
  <si>
    <t>0920</t>
  </si>
  <si>
    <t>Pozostałe odsetki</t>
  </si>
  <si>
    <t>0970</t>
  </si>
  <si>
    <t>Wpływy z różnych dochodów</t>
  </si>
  <si>
    <t>6290</t>
  </si>
  <si>
    <t>Środki na dofinansowanie własnych inwestycji gmin (związków gmin) powiatów (związków powiatów), samorządów województw,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</si>
  <si>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</si>
  <si>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</si>
  <si>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</si>
  <si>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</si>
  <si>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</si>
  <si>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</si>
  <si>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600</t>
  </si>
  <si>
    <t>Transport i łączność</t>
  </si>
  <si>
    <t>60016</t>
  </si>
  <si>
    <t>Drogi publiczne gminne</t>
  </si>
  <si>
    <t>6630</t>
  </si>
  <si>
    <t>Dotacje celowe przekazane do samorządu województwa na inwestycje i zakupy i inwestycyjne realizowane na podstawie porozumień (umów) między jednostkami samorządu terytorialnego</t>
  </si>
  <si>
    <t>Gospodarka gruntami i nieruchomościami</t>
  </si>
  <si>
    <t>2030</t>
  </si>
  <si>
    <t>Dotacje celowe otrzymane z budżetu państwa na realizację własnych zadań bieżących gmin (związków gmin)</t>
  </si>
  <si>
    <t>700</t>
  </si>
  <si>
    <t>Gospodarka mieszkaniowa</t>
  </si>
  <si>
    <t>70005</t>
  </si>
  <si>
    <t>0470</t>
  </si>
  <si>
    <t>Wpływy z opłat za zarząd, użytkowanie i użytkowanie wieczyste nieruchomości</t>
  </si>
  <si>
    <t>0550</t>
  </si>
  <si>
    <t>Wpływy z opłat z tytułu użytkowania wieczystego nieruchomości</t>
  </si>
  <si>
    <t>Wpływy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</si>
  <si>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</si>
  <si>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</si>
  <si>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Wpływy z pozostałych odsetek</t>
  </si>
  <si>
    <t>710</t>
  </si>
  <si>
    <t>Działalność  usługowa</t>
  </si>
  <si>
    <t>71035</t>
  </si>
  <si>
    <t>Cmentarze</t>
  </si>
  <si>
    <t>2020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</si>
  <si>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</si>
  <si>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</si>
  <si>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</si>
  <si>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</si>
  <si>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</si>
  <si>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</si>
  <si>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</si>
  <si>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</si>
  <si>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0690</t>
  </si>
  <si>
    <t>Wpływy z różnych opłat</t>
  </si>
  <si>
    <t>Wpłaty z pozostałych odsetek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</si>
  <si>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</si>
  <si>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</si>
  <si>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</si>
  <si>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</si>
  <si>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Wybory do Sejmu i Senatu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</si>
  <si>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</si>
  <si>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</si>
  <si>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</si>
  <si>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</si>
  <si>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</si>
  <si>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</si>
  <si>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</si>
  <si>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</si>
  <si>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</si>
  <si>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</si>
  <si>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</si>
  <si>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 xml:space="preserve">Wpływy z podatku rolnego </t>
  </si>
  <si>
    <t>0330</t>
  </si>
  <si>
    <t>Wpływy z podatku leśnego</t>
  </si>
  <si>
    <t>0340</t>
  </si>
  <si>
    <t>Wpływy z podatku od środków transportowych</t>
  </si>
  <si>
    <t>0910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</si>
  <si>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</si>
  <si>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</si>
  <si>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</si>
  <si>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</si>
  <si>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</si>
  <si>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</si>
  <si>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</si>
  <si>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0500</t>
  </si>
  <si>
    <t>Wpływy z podatku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</si>
  <si>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</si>
  <si>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</si>
  <si>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</si>
  <si>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</si>
  <si>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</si>
  <si>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</si>
  <si>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</si>
  <si>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</si>
  <si>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</si>
  <si>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</si>
  <si>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Odsetki od nieterminowych wpłat z tytułu podatków i opłat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</si>
  <si>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</si>
  <si>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</si>
  <si>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</si>
  <si>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</si>
  <si>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</si>
  <si>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</si>
  <si>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</si>
  <si>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</si>
  <si>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</si>
  <si>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</si>
  <si>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</si>
  <si>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</si>
  <si>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</si>
  <si>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</si>
  <si>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</si>
  <si>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</si>
  <si>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</si>
  <si>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</si>
  <si>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</si>
  <si>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</si>
  <si>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</si>
  <si>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</si>
  <si>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</si>
  <si>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</si>
  <si>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</si>
  <si>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</si>
  <si>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</si>
  <si>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80110</t>
  </si>
  <si>
    <t>Gimnazja</t>
  </si>
  <si>
    <t>80148</t>
  </si>
  <si>
    <t>Stołówki szkolne i przedszkolne</t>
  </si>
  <si>
    <t>852</t>
  </si>
  <si>
    <t>Pomoc społeczna</t>
  </si>
  <si>
    <t>85206</t>
  </si>
  <si>
    <t>Wspieranie rodziny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</si>
  <si>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</si>
  <si>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</si>
  <si>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</si>
  <si>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</si>
  <si>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</si>
  <si>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</si>
  <si>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</si>
  <si>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</si>
  <si>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</si>
  <si>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</si>
  <si>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</si>
  <si>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</si>
  <si>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</si>
  <si>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</si>
  <si>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</si>
  <si>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85415</t>
  </si>
  <si>
    <t>Pomoc materialna dla uczniów</t>
  </si>
  <si>
    <t>2040</t>
  </si>
  <si>
    <t>Dotacje przekazane z budżetu państwa na realizację zadań bieżących gmin z zakresu edukacyjnej opieki wychowawczej finansowanej w całości przez budżet państwa w ramach programów rządowych</t>
  </si>
  <si>
    <t>900</t>
  </si>
  <si>
    <t>Gospodarka komunalna i ochrona środowiska</t>
  </si>
  <si>
    <t>90002</t>
  </si>
  <si>
    <t>Gospodarka odpadami</t>
  </si>
  <si>
    <t>90019</t>
  </si>
  <si>
    <t>Wpływy i wydatki związane z gromadzeniem środków z opłat i kar za korzystanie ze środowiska</t>
  </si>
  <si>
    <t xml:space="preserve">Wpływy z różnych opłat </t>
  </si>
  <si>
    <t>926</t>
  </si>
  <si>
    <t>Kultura i ochrona dziedzictwa narodowego</t>
  </si>
  <si>
    <t>92605</t>
  </si>
  <si>
    <t>Pozostała działalność w zakresie kultury</t>
  </si>
  <si>
    <t>2007</t>
  </si>
  <si>
    <t>Dotacje celowe w ramach programów finansowanych z udziałem śr, europejskich lub płatnosci w ramach śr. Europejskich</t>
  </si>
  <si>
    <t>2009</t>
  </si>
  <si>
    <t>Dochody ogółem:</t>
  </si>
  <si>
    <t>Planowane dochody budżetu na 2017r</t>
  </si>
  <si>
    <t>75109</t>
  </si>
  <si>
    <t>80150</t>
  </si>
  <si>
    <t>85211</t>
  </si>
  <si>
    <t>2060</t>
  </si>
  <si>
    <t>Planowane wydatki budżetu na 2017r</t>
  </si>
  <si>
    <t>75212</t>
  </si>
  <si>
    <t>752</t>
  </si>
  <si>
    <t>85230</t>
  </si>
  <si>
    <t>855</t>
  </si>
  <si>
    <t>85501</t>
  </si>
  <si>
    <t>85502</t>
  </si>
  <si>
    <t>Rodzina</t>
  </si>
  <si>
    <t>świadczenia wychowawcze</t>
  </si>
  <si>
    <t xml:space="preserve">Świadczenia rodzinne, swiadczenia z funduszu alimentacyjnego oraz składki na ubezpieczenia emerytalne i renoowe z ubozpieczenia społecznego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</si>
  <si>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dzieci.</t>
  </si>
  <si>
    <t>Obrona narodowa</t>
  </si>
  <si>
    <t>Pozostałe wydatki obronne</t>
  </si>
  <si>
    <t>Wykonanie za III kwartał 2016 roku</t>
  </si>
  <si>
    <t>Planowane dochody na 2017r</t>
  </si>
  <si>
    <t>Pomoc w zakresie dożywiania</t>
  </si>
  <si>
    <t>Tabela Nr 1</t>
  </si>
  <si>
    <t xml:space="preserve">do  uchwały budżetowej  na 2017 rok 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</si>
  <si>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</si>
  <si>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Nr XXII/120/2016  Rady Gminy w Kazanie </t>
  </si>
  <si>
    <t>z dnia 15 grudnia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</si>
</sst>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1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vertical="center" wrapText="1"/>
      <protection locked="0"/>
    </xf>
    <xf numFmtId="49" fontId="0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6" xfId="0" applyNumberFormat="1" applyFont="1" applyFill="1" applyBorder="1" applyAlignment="1" applyProtection="1">
      <alignment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0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4" xfId="0" applyNumberFormat="1" applyFont="1" applyFill="1" applyBorder="1" applyAlignment="1" applyProtection="1">
      <alignment vertical="center" wrapText="1"/>
      <protection locked="0"/>
    </xf>
    <xf numFmtId="49" fontId="0" fillId="34" borderId="12" xfId="0" applyNumberFormat="1" applyFont="1" applyFill="1" applyBorder="1" applyAlignment="1" applyProtection="1">
      <alignment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9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38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7" xfId="0" applyNumberFormat="1" applyFont="1" applyFill="1" applyBorder="1" applyAlignment="1" applyProtection="1">
      <alignment horizontal="center" vertical="center"/>
      <protection locked="0"/>
    </xf>
    <xf numFmtId="49" fontId="3" fillId="34" borderId="20" xfId="0" applyNumberFormat="1" applyFont="1" applyFill="1" applyBorder="1" applyAlignment="1" applyProtection="1">
      <alignment horizontal="center" vertical="center"/>
      <protection locked="0"/>
    </xf>
    <xf numFmtId="49" fontId="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8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0" xfId="0" applyNumberFormat="1" applyFont="1" applyFill="1" applyBorder="1" applyAlignment="1" applyProtection="1">
      <alignment horizontal="center"/>
      <protection locked="0"/>
    </xf>
    <xf numFmtId="49" fontId="3" fillId="34" borderId="31" xfId="0" applyNumberFormat="1" applyFont="1" applyFill="1" applyBorder="1" applyAlignment="1" applyProtection="1">
      <alignment horizontal="center"/>
      <protection locked="0"/>
    </xf>
    <xf numFmtId="49" fontId="3" fillId="34" borderId="11" xfId="0" applyNumberFormat="1" applyFont="1" applyFill="1" applyBorder="1" applyAlignment="1" applyProtection="1">
      <alignment horizontal="center"/>
      <protection locked="0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35" xfId="0" applyNumberFormat="1" applyFont="1" applyFill="1" applyBorder="1" applyAlignment="1" applyProtection="1">
      <alignment horizontal="center" vertical="top" wrapText="1"/>
      <protection locked="0"/>
    </xf>
    <xf numFmtId="49" fontId="0" fillId="3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6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2"/>
  <sheetViews>
    <sheetView showGridLines="0" tabSelected="1" zoomScale="88" zoomScaleNormal="88" zoomScalePageLayoutView="0" workbookViewId="0" topLeftCell="A156">
      <selection activeCell="H10" sqref="H10"/>
    </sheetView>
  </sheetViews>
  <sheetFormatPr defaultColWidth="9.33203125" defaultRowHeight="11.25"/>
  <cols>
    <col min="1" max="1" width="2.5" style="1" customWidth="1"/>
    <col min="2" max="2" width="6.16015625" style="1" customWidth="1"/>
    <col min="3" max="3" width="8.5" style="1" customWidth="1"/>
    <col min="4" max="4" width="0" style="1" hidden="1" customWidth="1"/>
    <col min="5" max="5" width="6.16015625" style="1" customWidth="1"/>
    <col min="6" max="6" width="46.33203125" style="1" customWidth="1"/>
    <col min="7" max="7" width="16.16015625" style="1" customWidth="1"/>
    <col min="8" max="8" width="16.5" style="1" customWidth="1"/>
    <col min="9" max="9" width="12" style="1" customWidth="1"/>
    <col min="10" max="10" width="15.16015625" style="1" customWidth="1"/>
  </cols>
  <sheetData>
    <row r="1" ht="19.5" customHeight="1"/>
    <row r="2" spans="8:10" ht="12.75">
      <c r="H2" s="71" t="s">
        <v>194</v>
      </c>
      <c r="I2" s="72"/>
      <c r="J2" s="72"/>
    </row>
    <row r="3" spans="2:10" ht="15.75" customHeight="1">
      <c r="B3" s="61"/>
      <c r="C3" s="61"/>
      <c r="D3" s="61"/>
      <c r="E3" s="61"/>
      <c r="F3" s="61"/>
      <c r="G3" s="61"/>
      <c r="H3" s="62" t="s">
        <v>195</v>
      </c>
      <c r="I3" s="62"/>
      <c r="J3" s="62"/>
    </row>
    <row r="4" spans="2:10" ht="12" customHeight="1">
      <c r="B4" s="61"/>
      <c r="C4" s="61"/>
      <c r="D4" s="61"/>
      <c r="E4" s="61"/>
      <c r="F4" s="61"/>
      <c r="G4" s="61"/>
      <c r="H4" s="72" t="s">
        <v>197</v>
      </c>
      <c r="I4" s="72"/>
      <c r="J4" s="72"/>
    </row>
    <row r="5" spans="1:10" ht="15" customHeight="1">
      <c r="A5" s="3"/>
      <c r="B5" s="62"/>
      <c r="C5" s="62"/>
      <c r="D5" s="63" t="s">
        <v>178</v>
      </c>
      <c r="E5" s="62"/>
      <c r="F5" s="62"/>
      <c r="G5" s="62"/>
      <c r="H5" s="72" t="s">
        <v>198</v>
      </c>
      <c r="I5" s="72"/>
      <c r="J5" s="72"/>
    </row>
    <row r="6" spans="2:10" ht="36.75" customHeight="1" thickBot="1">
      <c r="B6" s="110" t="s">
        <v>173</v>
      </c>
      <c r="C6" s="110"/>
      <c r="D6" s="110"/>
      <c r="E6" s="110"/>
      <c r="F6" s="110"/>
      <c r="G6" s="110"/>
      <c r="H6" s="110"/>
      <c r="I6" s="110"/>
      <c r="J6" s="110"/>
    </row>
    <row r="7" spans="2:10" ht="14.25" customHeight="1">
      <c r="B7" s="74" t="s">
        <v>0</v>
      </c>
      <c r="C7" s="77" t="s">
        <v>1</v>
      </c>
      <c r="D7" s="77"/>
      <c r="E7" s="80" t="s">
        <v>2</v>
      </c>
      <c r="F7" s="77" t="s">
        <v>3</v>
      </c>
      <c r="G7" s="83" t="s">
        <v>192</v>
      </c>
      <c r="H7" s="83"/>
      <c r="I7" s="84"/>
      <c r="J7" s="64" t="s">
        <v>191</v>
      </c>
    </row>
    <row r="8" spans="2:10" ht="14.25" customHeight="1">
      <c r="B8" s="75"/>
      <c r="C8" s="78"/>
      <c r="D8" s="78"/>
      <c r="E8" s="81"/>
      <c r="F8" s="78"/>
      <c r="G8" s="67" t="s">
        <v>4</v>
      </c>
      <c r="H8" s="85" t="s">
        <v>5</v>
      </c>
      <c r="I8" s="86"/>
      <c r="J8" s="65"/>
    </row>
    <row r="9" spans="2:10" ht="17.25" customHeight="1" thickBot="1">
      <c r="B9" s="76"/>
      <c r="C9" s="79"/>
      <c r="D9" s="79"/>
      <c r="E9" s="82"/>
      <c r="F9" s="79"/>
      <c r="G9" s="68"/>
      <c r="H9" s="49" t="s">
        <v>6</v>
      </c>
      <c r="I9" s="50" t="s">
        <v>7</v>
      </c>
      <c r="J9" s="66"/>
    </row>
    <row r="10" spans="1:10" ht="16.5" customHeight="1">
      <c r="A10" s="2"/>
      <c r="B10" s="4" t="s">
        <v>8</v>
      </c>
      <c r="C10" s="73"/>
      <c r="D10" s="73"/>
      <c r="E10" s="4"/>
      <c r="F10" s="6" t="s">
        <v>9</v>
      </c>
      <c r="G10" s="7">
        <f>SUM(G11+G16)</f>
        <v>498600</v>
      </c>
      <c r="H10" s="7">
        <f>SUM(H11+H16)</f>
        <v>388600</v>
      </c>
      <c r="I10" s="7">
        <f>SUM(I11+I16)</f>
        <v>110000</v>
      </c>
      <c r="J10" s="7">
        <f>SUM(J11+J16)</f>
        <v>737203.66</v>
      </c>
    </row>
    <row r="11" spans="1:10" ht="16.5" customHeight="1">
      <c r="A11" s="2"/>
      <c r="B11" s="8"/>
      <c r="C11" s="69" t="s">
        <v>10</v>
      </c>
      <c r="D11" s="69"/>
      <c r="E11" s="9"/>
      <c r="F11" s="10" t="s">
        <v>11</v>
      </c>
      <c r="G11" s="11">
        <f>SUM(G12:G15)</f>
        <v>495500</v>
      </c>
      <c r="H11" s="11">
        <f>SUM(H12:H15)</f>
        <v>385500</v>
      </c>
      <c r="I11" s="11">
        <f>SUM(I12:I15)</f>
        <v>110000</v>
      </c>
      <c r="J11" s="11">
        <f>SUM(J12:J15)</f>
        <v>497949.69000000006</v>
      </c>
    </row>
    <row r="12" spans="1:10" ht="16.5" customHeight="1">
      <c r="A12" s="2"/>
      <c r="B12" s="8"/>
      <c r="C12" s="70"/>
      <c r="D12" s="70"/>
      <c r="E12" s="12" t="s">
        <v>12</v>
      </c>
      <c r="F12" s="13" t="s">
        <v>13</v>
      </c>
      <c r="G12" s="14">
        <v>255000</v>
      </c>
      <c r="H12" s="14">
        <v>255000</v>
      </c>
      <c r="I12" s="15">
        <v>0</v>
      </c>
      <c r="J12" s="15">
        <v>161707.51</v>
      </c>
    </row>
    <row r="13" spans="1:10" ht="16.5" customHeight="1">
      <c r="A13" s="2"/>
      <c r="B13" s="8"/>
      <c r="C13" s="70"/>
      <c r="D13" s="70"/>
      <c r="E13" s="12" t="s">
        <v>14</v>
      </c>
      <c r="F13" s="13" t="s">
        <v>15</v>
      </c>
      <c r="G13" s="14">
        <v>500</v>
      </c>
      <c r="H13" s="14">
        <v>500</v>
      </c>
      <c r="I13" s="14">
        <v>0</v>
      </c>
      <c r="J13" s="14">
        <v>213.28</v>
      </c>
    </row>
    <row r="14" spans="1:10" ht="16.5" customHeight="1">
      <c r="A14" s="2"/>
      <c r="B14" s="8"/>
      <c r="C14" s="70"/>
      <c r="D14" s="70"/>
      <c r="E14" s="12" t="s">
        <v>16</v>
      </c>
      <c r="F14" s="13" t="s">
        <v>17</v>
      </c>
      <c r="G14" s="14">
        <v>130000</v>
      </c>
      <c r="H14" s="14">
        <v>130000</v>
      </c>
      <c r="I14" s="14">
        <v>0</v>
      </c>
      <c r="J14" s="14">
        <v>175173.61</v>
      </c>
    </row>
    <row r="15" spans="1:10" ht="40.5" customHeight="1">
      <c r="A15" s="2"/>
      <c r="B15" s="8"/>
      <c r="C15" s="8"/>
      <c r="D15" s="8"/>
      <c r="E15" s="12" t="s">
        <v>18</v>
      </c>
      <c r="F15" s="13" t="s">
        <v>19</v>
      </c>
      <c r="G15" s="14">
        <v>110000</v>
      </c>
      <c r="H15" s="14">
        <v>0</v>
      </c>
      <c r="I15" s="14">
        <v>110000</v>
      </c>
      <c r="J15" s="14">
        <v>160855.29</v>
      </c>
    </row>
    <row r="16" spans="1:10" ht="20.25" customHeight="1">
      <c r="A16" s="2"/>
      <c r="B16" s="8"/>
      <c r="C16" s="69" t="s">
        <v>20</v>
      </c>
      <c r="D16" s="69"/>
      <c r="E16" s="9"/>
      <c r="F16" s="10" t="s">
        <v>21</v>
      </c>
      <c r="G16" s="11">
        <f>SUM(G17:G19)</f>
        <v>3100</v>
      </c>
      <c r="H16" s="11">
        <f>SUM(H17:H19)</f>
        <v>3100</v>
      </c>
      <c r="I16" s="11">
        <f>SUM(I17:I19)</f>
        <v>0</v>
      </c>
      <c r="J16" s="11">
        <f>SUM(J17:J19)</f>
        <v>239253.97</v>
      </c>
    </row>
    <row r="17" spans="1:10" ht="54" customHeight="1">
      <c r="A17" s="2"/>
      <c r="B17" s="8"/>
      <c r="C17" s="70"/>
      <c r="D17" s="70"/>
      <c r="E17" s="12" t="s">
        <v>22</v>
      </c>
      <c r="F17" s="13" t="s">
        <v>23</v>
      </c>
      <c r="G17" s="16">
        <v>3000</v>
      </c>
      <c r="H17" s="16">
        <v>3000</v>
      </c>
      <c r="I17" s="16">
        <v>0</v>
      </c>
      <c r="J17" s="14">
        <v>2383.8</v>
      </c>
    </row>
    <row r="18" spans="1:10" ht="16.5" customHeight="1">
      <c r="A18" s="2"/>
      <c r="B18" s="8"/>
      <c r="C18" s="70"/>
      <c r="D18" s="70"/>
      <c r="E18" s="12" t="s">
        <v>12</v>
      </c>
      <c r="F18" s="13" t="s">
        <v>13</v>
      </c>
      <c r="G18" s="16">
        <v>100</v>
      </c>
      <c r="H18" s="16">
        <v>100</v>
      </c>
      <c r="I18" s="16">
        <v>0</v>
      </c>
      <c r="J18" s="14">
        <v>0</v>
      </c>
    </row>
    <row r="19" spans="1:10" ht="43.5" customHeight="1">
      <c r="A19" s="2"/>
      <c r="B19" s="8"/>
      <c r="C19" s="8"/>
      <c r="D19" s="8"/>
      <c r="E19" s="12" t="s">
        <v>24</v>
      </c>
      <c r="F19" s="17" t="s">
        <v>25</v>
      </c>
      <c r="G19" s="16">
        <v>0</v>
      </c>
      <c r="H19" s="16">
        <v>0</v>
      </c>
      <c r="I19" s="16">
        <v>0</v>
      </c>
      <c r="J19" s="14">
        <v>236870.17</v>
      </c>
    </row>
    <row r="20" spans="1:10" ht="21.75" customHeight="1">
      <c r="A20" s="2"/>
      <c r="B20" s="5" t="s">
        <v>26</v>
      </c>
      <c r="C20" s="87"/>
      <c r="D20" s="87"/>
      <c r="E20" s="5"/>
      <c r="F20" s="18" t="s">
        <v>27</v>
      </c>
      <c r="G20" s="7">
        <f>SUM(G21)</f>
        <v>200</v>
      </c>
      <c r="H20" s="7">
        <f>SUM(H21)</f>
        <v>200</v>
      </c>
      <c r="I20" s="7">
        <f>SUM(I21+I26)</f>
        <v>0</v>
      </c>
      <c r="J20" s="7">
        <f>SUM(J21)</f>
        <v>46454.17</v>
      </c>
    </row>
    <row r="21" spans="1:10" ht="19.5" customHeight="1">
      <c r="A21" s="2"/>
      <c r="B21" s="8"/>
      <c r="C21" s="69" t="s">
        <v>28</v>
      </c>
      <c r="D21" s="69"/>
      <c r="E21" s="9"/>
      <c r="F21" s="10" t="s">
        <v>29</v>
      </c>
      <c r="G21" s="7">
        <f>SUM(G22+G23)</f>
        <v>200</v>
      </c>
      <c r="H21" s="7">
        <f>SUM(H22+H23)</f>
        <v>200</v>
      </c>
      <c r="I21" s="20">
        <f>SUM(I23)</f>
        <v>0</v>
      </c>
      <c r="J21" s="7">
        <f>SUM(J22+J23)</f>
        <v>46454.17</v>
      </c>
    </row>
    <row r="22" spans="1:10" ht="19.5" customHeight="1">
      <c r="A22" s="2"/>
      <c r="B22" s="8"/>
      <c r="C22" s="88"/>
      <c r="D22" s="51"/>
      <c r="E22" s="51" t="s">
        <v>16</v>
      </c>
      <c r="F22" s="52" t="s">
        <v>17</v>
      </c>
      <c r="G22" s="42">
        <v>200</v>
      </c>
      <c r="H22" s="42">
        <v>200</v>
      </c>
      <c r="I22" s="42">
        <v>0</v>
      </c>
      <c r="J22" s="42">
        <v>181.81</v>
      </c>
    </row>
    <row r="23" spans="1:10" ht="43.5" customHeight="1">
      <c r="A23" s="2"/>
      <c r="B23" s="8"/>
      <c r="C23" s="89"/>
      <c r="D23" s="21"/>
      <c r="E23" s="12" t="s">
        <v>30</v>
      </c>
      <c r="F23" s="13" t="s">
        <v>31</v>
      </c>
      <c r="G23" s="42">
        <v>0</v>
      </c>
      <c r="H23" s="42">
        <v>0</v>
      </c>
      <c r="I23" s="42">
        <v>0</v>
      </c>
      <c r="J23" s="14">
        <v>46272.36</v>
      </c>
    </row>
    <row r="24" spans="1:10" ht="16.5" customHeight="1">
      <c r="A24" s="2"/>
      <c r="B24" s="5" t="s">
        <v>35</v>
      </c>
      <c r="C24" s="87"/>
      <c r="D24" s="87"/>
      <c r="E24" s="5"/>
      <c r="F24" s="18" t="s">
        <v>36</v>
      </c>
      <c r="G24" s="19">
        <f>G25</f>
        <v>196000</v>
      </c>
      <c r="H24" s="19">
        <f>H25</f>
        <v>106000</v>
      </c>
      <c r="I24" s="19">
        <f>I25</f>
        <v>90000</v>
      </c>
      <c r="J24" s="19">
        <f>J25</f>
        <v>210304.28</v>
      </c>
    </row>
    <row r="25" spans="1:10" ht="20.25" customHeight="1">
      <c r="A25" s="2"/>
      <c r="B25" s="8"/>
      <c r="C25" s="69" t="s">
        <v>37</v>
      </c>
      <c r="D25" s="69"/>
      <c r="E25" s="9"/>
      <c r="F25" s="10" t="s">
        <v>32</v>
      </c>
      <c r="G25" s="20">
        <f>SUM(G26:G31)</f>
        <v>196000</v>
      </c>
      <c r="H25" s="20">
        <f>SUM(H26:H31)</f>
        <v>106000</v>
      </c>
      <c r="I25" s="20">
        <f>SUM(I26:I31)</f>
        <v>90000</v>
      </c>
      <c r="J25" s="20">
        <f>SUM(J26:J31)</f>
        <v>210304.28</v>
      </c>
    </row>
    <row r="26" spans="1:10" ht="24" customHeight="1">
      <c r="A26" s="2"/>
      <c r="B26" s="8"/>
      <c r="C26" s="111"/>
      <c r="D26" s="113"/>
      <c r="E26" s="12" t="s">
        <v>38</v>
      </c>
      <c r="F26" s="13" t="s">
        <v>39</v>
      </c>
      <c r="G26" s="22">
        <v>1000</v>
      </c>
      <c r="H26" s="22">
        <v>1000</v>
      </c>
      <c r="I26" s="22">
        <v>0</v>
      </c>
      <c r="J26" s="22">
        <v>510.54</v>
      </c>
    </row>
    <row r="27" spans="1:10" ht="27.75" customHeight="1">
      <c r="A27" s="2"/>
      <c r="B27" s="8"/>
      <c r="C27" s="112"/>
      <c r="D27" s="103"/>
      <c r="E27" s="12" t="s">
        <v>40</v>
      </c>
      <c r="F27" s="13" t="s">
        <v>41</v>
      </c>
      <c r="G27" s="14">
        <v>500</v>
      </c>
      <c r="H27" s="14">
        <v>500</v>
      </c>
      <c r="I27" s="16">
        <v>0</v>
      </c>
      <c r="J27" s="14">
        <v>160.6</v>
      </c>
    </row>
    <row r="28" spans="1:10" ht="57" customHeight="1">
      <c r="A28" s="2"/>
      <c r="B28" s="8"/>
      <c r="C28" s="8"/>
      <c r="D28" s="8"/>
      <c r="E28" s="12" t="s">
        <v>22</v>
      </c>
      <c r="F28" s="13" t="s">
        <v>42</v>
      </c>
      <c r="G28" s="23">
        <v>102000</v>
      </c>
      <c r="H28" s="23">
        <v>102000</v>
      </c>
      <c r="I28" s="45">
        <v>0</v>
      </c>
      <c r="J28" s="14">
        <v>71073.51</v>
      </c>
    </row>
    <row r="29" spans="1:10" ht="30" customHeight="1">
      <c r="A29" s="2"/>
      <c r="B29" s="8"/>
      <c r="C29" s="8"/>
      <c r="D29" s="8"/>
      <c r="E29" s="12" t="s">
        <v>43</v>
      </c>
      <c r="F29" s="13" t="s">
        <v>44</v>
      </c>
      <c r="G29" s="23">
        <v>90000</v>
      </c>
      <c r="H29" s="23">
        <v>0</v>
      </c>
      <c r="I29" s="46">
        <v>90000</v>
      </c>
      <c r="J29" s="44">
        <v>138506</v>
      </c>
    </row>
    <row r="30" spans="1:10" ht="18" customHeight="1">
      <c r="A30" s="2"/>
      <c r="B30" s="8"/>
      <c r="C30" s="70"/>
      <c r="D30" s="70"/>
      <c r="E30" s="12" t="s">
        <v>12</v>
      </c>
      <c r="F30" s="13" t="s">
        <v>13</v>
      </c>
      <c r="G30" s="22">
        <v>2000</v>
      </c>
      <c r="H30" s="22">
        <v>2000</v>
      </c>
      <c r="I30" s="46">
        <v>0</v>
      </c>
      <c r="J30" s="24">
        <v>0</v>
      </c>
    </row>
    <row r="31" spans="1:10" ht="17.25" customHeight="1">
      <c r="A31" s="2"/>
      <c r="B31" s="8"/>
      <c r="C31" s="70"/>
      <c r="D31" s="70"/>
      <c r="E31" s="12" t="s">
        <v>14</v>
      </c>
      <c r="F31" s="13" t="s">
        <v>45</v>
      </c>
      <c r="G31" s="22">
        <v>500</v>
      </c>
      <c r="H31" s="22">
        <v>500</v>
      </c>
      <c r="I31" s="46">
        <v>0</v>
      </c>
      <c r="J31" s="24">
        <v>53.63</v>
      </c>
    </row>
    <row r="32" spans="1:10" ht="21" customHeight="1" hidden="1">
      <c r="A32" s="2"/>
      <c r="B32" s="5" t="s">
        <v>46</v>
      </c>
      <c r="C32" s="87"/>
      <c r="D32" s="87"/>
      <c r="E32" s="5"/>
      <c r="F32" s="18" t="s">
        <v>47</v>
      </c>
      <c r="G32" s="19"/>
      <c r="H32" s="19"/>
      <c r="I32" s="7"/>
      <c r="J32" s="19"/>
    </row>
    <row r="33" spans="1:10" ht="22.5" customHeight="1" hidden="1">
      <c r="A33" s="2"/>
      <c r="B33" s="8"/>
      <c r="C33" s="69" t="s">
        <v>48</v>
      </c>
      <c r="D33" s="69"/>
      <c r="E33" s="9"/>
      <c r="F33" s="10" t="s">
        <v>49</v>
      </c>
      <c r="G33" s="20"/>
      <c r="H33" s="11"/>
      <c r="I33" s="11"/>
      <c r="J33" s="20"/>
    </row>
    <row r="34" spans="1:10" ht="45" customHeight="1" hidden="1">
      <c r="A34" s="2"/>
      <c r="B34" s="8"/>
      <c r="C34" s="70"/>
      <c r="D34" s="70"/>
      <c r="E34" s="12" t="s">
        <v>50</v>
      </c>
      <c r="F34" s="13" t="s">
        <v>25</v>
      </c>
      <c r="G34" s="14"/>
      <c r="H34" s="14"/>
      <c r="I34" s="14"/>
      <c r="J34" s="14"/>
    </row>
    <row r="35" spans="1:10" ht="24" customHeight="1">
      <c r="A35" s="2"/>
      <c r="B35" s="5" t="s">
        <v>51</v>
      </c>
      <c r="C35" s="91"/>
      <c r="D35" s="91"/>
      <c r="E35" s="25"/>
      <c r="F35" s="18" t="s">
        <v>52</v>
      </c>
      <c r="G35" s="19">
        <f>G36+G39</f>
        <v>343350</v>
      </c>
      <c r="H35" s="19">
        <f>H36+H39</f>
        <v>343350</v>
      </c>
      <c r="I35" s="19">
        <f>I36+I39</f>
        <v>0</v>
      </c>
      <c r="J35" s="19">
        <f>J36+J39</f>
        <v>441017.26</v>
      </c>
    </row>
    <row r="36" spans="1:10" ht="20.25" customHeight="1">
      <c r="A36" s="2"/>
      <c r="B36" s="26"/>
      <c r="C36" s="69" t="s">
        <v>53</v>
      </c>
      <c r="D36" s="69"/>
      <c r="E36" s="9"/>
      <c r="F36" s="27" t="s">
        <v>54</v>
      </c>
      <c r="G36" s="20">
        <f>SUM(G37:G38)</f>
        <v>41037</v>
      </c>
      <c r="H36" s="20">
        <f>SUM(H37:H38)</f>
        <v>41037</v>
      </c>
      <c r="I36" s="20">
        <f>SUM(I37:I38)</f>
        <v>0</v>
      </c>
      <c r="J36" s="20">
        <f>SUM(J37:J38)</f>
        <v>36715.5</v>
      </c>
    </row>
    <row r="37" spans="1:10" ht="48.75" customHeight="1">
      <c r="A37" s="2"/>
      <c r="B37" s="26"/>
      <c r="C37" s="99"/>
      <c r="D37" s="28"/>
      <c r="E37" s="12" t="s">
        <v>24</v>
      </c>
      <c r="F37" s="17" t="s">
        <v>25</v>
      </c>
      <c r="G37" s="22">
        <v>40987</v>
      </c>
      <c r="H37" s="22">
        <v>40987</v>
      </c>
      <c r="I37" s="16">
        <v>0</v>
      </c>
      <c r="J37" s="24">
        <v>36700</v>
      </c>
    </row>
    <row r="38" spans="1:10" ht="32.25" customHeight="1">
      <c r="A38" s="2"/>
      <c r="B38" s="26"/>
      <c r="C38" s="94"/>
      <c r="D38" s="28"/>
      <c r="E38" s="12" t="s">
        <v>55</v>
      </c>
      <c r="F38" s="17" t="s">
        <v>56</v>
      </c>
      <c r="G38" s="22">
        <v>50</v>
      </c>
      <c r="H38" s="22">
        <v>50</v>
      </c>
      <c r="I38" s="16">
        <v>0</v>
      </c>
      <c r="J38" s="24">
        <v>15.5</v>
      </c>
    </row>
    <row r="39" spans="1:10" ht="20.25" customHeight="1">
      <c r="A39" s="2"/>
      <c r="B39" s="8"/>
      <c r="C39" s="92" t="s">
        <v>57</v>
      </c>
      <c r="D39" s="92"/>
      <c r="E39" s="29"/>
      <c r="F39" s="10" t="s">
        <v>58</v>
      </c>
      <c r="G39" s="20">
        <f>SUM(G40:G43)</f>
        <v>302313</v>
      </c>
      <c r="H39" s="20">
        <f>SUM(H40:H43)</f>
        <v>302313</v>
      </c>
      <c r="I39" s="20">
        <f>SUM(I40:I43)</f>
        <v>0</v>
      </c>
      <c r="J39" s="20">
        <f>SUM(J40:J43)</f>
        <v>404301.76</v>
      </c>
    </row>
    <row r="40" spans="1:10" ht="23.25" customHeight="1">
      <c r="A40" s="2"/>
      <c r="B40" s="8"/>
      <c r="C40" s="70"/>
      <c r="D40" s="70"/>
      <c r="E40" s="12" t="s">
        <v>59</v>
      </c>
      <c r="F40" s="13" t="s">
        <v>60</v>
      </c>
      <c r="G40" s="30">
        <v>2000</v>
      </c>
      <c r="H40" s="30">
        <v>2000</v>
      </c>
      <c r="I40" s="16">
        <v>0</v>
      </c>
      <c r="J40" s="22">
        <v>992</v>
      </c>
    </row>
    <row r="41" spans="1:10" ht="18" customHeight="1">
      <c r="A41" s="2"/>
      <c r="B41" s="8"/>
      <c r="C41" s="70"/>
      <c r="D41" s="70"/>
      <c r="E41" s="12" t="s">
        <v>12</v>
      </c>
      <c r="F41" s="13" t="s">
        <v>13</v>
      </c>
      <c r="G41" s="22">
        <v>1000</v>
      </c>
      <c r="H41" s="22">
        <v>1000</v>
      </c>
      <c r="I41" s="16">
        <v>0</v>
      </c>
      <c r="J41" s="24">
        <v>0</v>
      </c>
    </row>
    <row r="42" spans="1:10" ht="18.75" customHeight="1">
      <c r="A42" s="2"/>
      <c r="B42" s="8"/>
      <c r="C42" s="70"/>
      <c r="D42" s="70"/>
      <c r="E42" s="12" t="s">
        <v>14</v>
      </c>
      <c r="F42" s="13" t="s">
        <v>61</v>
      </c>
      <c r="G42" s="22">
        <v>35000</v>
      </c>
      <c r="H42" s="22">
        <v>35000</v>
      </c>
      <c r="I42" s="16">
        <v>0</v>
      </c>
      <c r="J42" s="24">
        <v>26779.59</v>
      </c>
    </row>
    <row r="43" spans="1:10" ht="19.5" customHeight="1">
      <c r="A43" s="2"/>
      <c r="B43" s="8"/>
      <c r="C43" s="94"/>
      <c r="D43" s="94"/>
      <c r="E43" s="12" t="s">
        <v>16</v>
      </c>
      <c r="F43" s="13" t="s">
        <v>17</v>
      </c>
      <c r="G43" s="22">
        <v>264313</v>
      </c>
      <c r="H43" s="22">
        <v>264313</v>
      </c>
      <c r="I43" s="16">
        <v>0</v>
      </c>
      <c r="J43" s="24">
        <v>376530.17</v>
      </c>
    </row>
    <row r="44" spans="1:10" ht="27.75" customHeight="1">
      <c r="A44" s="2"/>
      <c r="B44" s="25" t="s">
        <v>62</v>
      </c>
      <c r="C44" s="93"/>
      <c r="D44" s="93"/>
      <c r="E44" s="5"/>
      <c r="F44" s="18" t="s">
        <v>63</v>
      </c>
      <c r="G44" s="19">
        <f>G45+G48</f>
        <v>940</v>
      </c>
      <c r="H44" s="19">
        <f>H45+H48</f>
        <v>940</v>
      </c>
      <c r="I44" s="19">
        <f>I45+I48</f>
        <v>0</v>
      </c>
      <c r="J44" s="19">
        <f>J45+J48</f>
        <v>10787</v>
      </c>
    </row>
    <row r="45" spans="1:10" ht="26.25" customHeight="1">
      <c r="A45" s="2"/>
      <c r="B45" s="111"/>
      <c r="C45" s="90" t="s">
        <v>64</v>
      </c>
      <c r="D45" s="90"/>
      <c r="E45" s="60"/>
      <c r="F45" s="59" t="s">
        <v>65</v>
      </c>
      <c r="G45" s="34">
        <f>SUM(G46)</f>
        <v>940</v>
      </c>
      <c r="H45" s="34">
        <f>SUM(H46)</f>
        <v>940</v>
      </c>
      <c r="I45" s="34">
        <f>SUM(I46)</f>
        <v>0</v>
      </c>
      <c r="J45" s="34">
        <f>SUM(J46)</f>
        <v>6415</v>
      </c>
    </row>
    <row r="46" spans="1:10" ht="46.5" customHeight="1">
      <c r="A46" s="2"/>
      <c r="B46" s="112"/>
      <c r="C46" s="70"/>
      <c r="D46" s="70"/>
      <c r="E46" s="12" t="s">
        <v>24</v>
      </c>
      <c r="F46" s="13" t="s">
        <v>25</v>
      </c>
      <c r="G46" s="22">
        <v>940</v>
      </c>
      <c r="H46" s="22">
        <v>940</v>
      </c>
      <c r="I46" s="46">
        <v>0</v>
      </c>
      <c r="J46" s="24">
        <v>6415</v>
      </c>
    </row>
    <row r="47" spans="1:10" ht="21" customHeight="1">
      <c r="A47" s="2"/>
      <c r="B47" s="112"/>
      <c r="C47" s="90" t="s">
        <v>174</v>
      </c>
      <c r="D47" s="90"/>
      <c r="E47" s="41"/>
      <c r="F47" s="33" t="s">
        <v>66</v>
      </c>
      <c r="G47" s="34">
        <f>SUM(G48)</f>
        <v>0</v>
      </c>
      <c r="H47" s="34">
        <f>SUM(H48)</f>
        <v>0</v>
      </c>
      <c r="I47" s="34">
        <f>SUM(I48)</f>
        <v>0</v>
      </c>
      <c r="J47" s="34">
        <f>SUM(J48)</f>
        <v>4372</v>
      </c>
    </row>
    <row r="48" spans="1:10" ht="45" customHeight="1">
      <c r="A48" s="2"/>
      <c r="B48" s="112"/>
      <c r="C48" s="70"/>
      <c r="D48" s="70"/>
      <c r="E48" s="12" t="s">
        <v>24</v>
      </c>
      <c r="F48" s="13" t="s">
        <v>25</v>
      </c>
      <c r="G48" s="22">
        <v>0</v>
      </c>
      <c r="H48" s="43">
        <v>0</v>
      </c>
      <c r="I48" s="46">
        <v>0</v>
      </c>
      <c r="J48" s="24">
        <v>4372</v>
      </c>
    </row>
    <row r="49" spans="1:10" ht="18.75" customHeight="1">
      <c r="A49" s="2"/>
      <c r="B49" s="4" t="s">
        <v>180</v>
      </c>
      <c r="C49" s="87"/>
      <c r="D49" s="87"/>
      <c r="E49" s="4"/>
      <c r="F49" s="6" t="s">
        <v>189</v>
      </c>
      <c r="G49" s="20">
        <f aca="true" t="shared" si="0" ref="G49:J50">G50</f>
        <v>400</v>
      </c>
      <c r="H49" s="20">
        <f t="shared" si="0"/>
        <v>400</v>
      </c>
      <c r="I49" s="20">
        <f t="shared" si="0"/>
        <v>0</v>
      </c>
      <c r="J49" s="20">
        <f t="shared" si="0"/>
        <v>0</v>
      </c>
    </row>
    <row r="50" spans="1:10" ht="16.5" customHeight="1">
      <c r="A50" s="2"/>
      <c r="B50" s="8"/>
      <c r="C50" s="69" t="s">
        <v>179</v>
      </c>
      <c r="D50" s="69"/>
      <c r="E50" s="9"/>
      <c r="F50" s="10" t="s">
        <v>190</v>
      </c>
      <c r="G50" s="20">
        <f t="shared" si="0"/>
        <v>400</v>
      </c>
      <c r="H50" s="20">
        <f t="shared" si="0"/>
        <v>400</v>
      </c>
      <c r="I50" s="20">
        <f t="shared" si="0"/>
        <v>0</v>
      </c>
      <c r="J50" s="20">
        <f t="shared" si="0"/>
        <v>0</v>
      </c>
    </row>
    <row r="51" spans="1:10" ht="45" customHeight="1">
      <c r="A51" s="2"/>
      <c r="B51" s="8"/>
      <c r="C51" s="98"/>
      <c r="D51" s="98"/>
      <c r="E51" s="12" t="s">
        <v>24</v>
      </c>
      <c r="F51" s="13" t="s">
        <v>25</v>
      </c>
      <c r="G51" s="22">
        <v>400</v>
      </c>
      <c r="H51" s="22">
        <v>400</v>
      </c>
      <c r="I51" s="16">
        <v>0</v>
      </c>
      <c r="J51" s="22">
        <v>0</v>
      </c>
    </row>
    <row r="52" spans="1:10" ht="44.25" customHeight="1">
      <c r="A52" s="2"/>
      <c r="B52" s="4" t="s">
        <v>67</v>
      </c>
      <c r="C52" s="87"/>
      <c r="D52" s="87"/>
      <c r="E52" s="4"/>
      <c r="F52" s="6" t="s">
        <v>68</v>
      </c>
      <c r="G52" s="7">
        <f>G53+G55+G61+G71+G77</f>
        <v>2107305</v>
      </c>
      <c r="H52" s="7">
        <f>H53+H55+H61+H71+H77</f>
        <v>2107305</v>
      </c>
      <c r="I52" s="7">
        <f>I53+I55+I61+I71+I77</f>
        <v>0</v>
      </c>
      <c r="J52" s="7">
        <f>J53+J55+J61+J71+J77</f>
        <v>1547976.95</v>
      </c>
    </row>
    <row r="53" spans="1:10" ht="16.5" customHeight="1">
      <c r="A53" s="2"/>
      <c r="B53" s="8"/>
      <c r="C53" s="69" t="s">
        <v>69</v>
      </c>
      <c r="D53" s="69"/>
      <c r="E53" s="9"/>
      <c r="F53" s="10" t="s">
        <v>70</v>
      </c>
      <c r="G53" s="20">
        <f>G54</f>
        <v>4000</v>
      </c>
      <c r="H53" s="20">
        <f>H54</f>
        <v>4000</v>
      </c>
      <c r="I53" s="20">
        <f>I54</f>
        <v>0</v>
      </c>
      <c r="J53" s="20">
        <f>J54</f>
        <v>2017.19</v>
      </c>
    </row>
    <row r="54" spans="1:10" ht="30.75" customHeight="1">
      <c r="A54" s="2"/>
      <c r="B54" s="8"/>
      <c r="C54" s="98"/>
      <c r="D54" s="98"/>
      <c r="E54" s="12" t="s">
        <v>71</v>
      </c>
      <c r="F54" s="13" t="s">
        <v>72</v>
      </c>
      <c r="G54" s="22">
        <v>4000</v>
      </c>
      <c r="H54" s="22">
        <v>4000</v>
      </c>
      <c r="I54" s="16">
        <v>0</v>
      </c>
      <c r="J54" s="22">
        <v>2017.19</v>
      </c>
    </row>
    <row r="55" spans="1:10" ht="44.25" customHeight="1">
      <c r="A55" s="2"/>
      <c r="B55" s="8"/>
      <c r="C55" s="69" t="s">
        <v>73</v>
      </c>
      <c r="D55" s="69"/>
      <c r="E55" s="9"/>
      <c r="F55" s="10" t="s">
        <v>74</v>
      </c>
      <c r="G55" s="20">
        <f>SUM(G56:G60)</f>
        <v>175850</v>
      </c>
      <c r="H55" s="20">
        <f>SUM(H56:H60)</f>
        <v>175850</v>
      </c>
      <c r="I55" s="20">
        <f>SUM(I56:I60)</f>
        <v>0</v>
      </c>
      <c r="J55" s="20">
        <f>SUM(J56:J60)</f>
        <v>153129</v>
      </c>
    </row>
    <row r="56" spans="1:10" ht="16.5" customHeight="1">
      <c r="A56" s="2"/>
      <c r="B56" s="8"/>
      <c r="C56" s="99"/>
      <c r="D56" s="99"/>
      <c r="E56" s="12" t="s">
        <v>75</v>
      </c>
      <c r="F56" s="13" t="s">
        <v>76</v>
      </c>
      <c r="G56" s="22">
        <v>149000</v>
      </c>
      <c r="H56" s="22">
        <v>149000</v>
      </c>
      <c r="I56" s="16">
        <v>0</v>
      </c>
      <c r="J56" s="22">
        <v>133744</v>
      </c>
    </row>
    <row r="57" spans="1:10" ht="16.5" customHeight="1">
      <c r="A57" s="2"/>
      <c r="B57" s="8"/>
      <c r="C57" s="70"/>
      <c r="D57" s="70"/>
      <c r="E57" s="12" t="s">
        <v>77</v>
      </c>
      <c r="F57" s="13" t="s">
        <v>78</v>
      </c>
      <c r="G57" s="35">
        <v>1250</v>
      </c>
      <c r="H57" s="35">
        <v>1250</v>
      </c>
      <c r="I57" s="16">
        <v>0</v>
      </c>
      <c r="J57" s="22">
        <v>997</v>
      </c>
    </row>
    <row r="58" spans="1:10" ht="16.5" customHeight="1">
      <c r="A58" s="2"/>
      <c r="B58" s="8"/>
      <c r="C58" s="70"/>
      <c r="D58" s="70"/>
      <c r="E58" s="12" t="s">
        <v>79</v>
      </c>
      <c r="F58" s="13" t="s">
        <v>80</v>
      </c>
      <c r="G58" s="22">
        <v>25000</v>
      </c>
      <c r="H58" s="22">
        <v>25000</v>
      </c>
      <c r="I58" s="16">
        <v>0</v>
      </c>
      <c r="J58" s="24">
        <v>18369</v>
      </c>
    </row>
    <row r="59" spans="1:10" ht="21.75" customHeight="1">
      <c r="A59" s="2"/>
      <c r="B59" s="8"/>
      <c r="C59" s="8"/>
      <c r="D59" s="8"/>
      <c r="E59" s="12" t="s">
        <v>91</v>
      </c>
      <c r="F59" s="13" t="s">
        <v>92</v>
      </c>
      <c r="G59" s="22">
        <v>100</v>
      </c>
      <c r="H59" s="22">
        <v>100</v>
      </c>
      <c r="I59" s="16">
        <v>0</v>
      </c>
      <c r="J59" s="24">
        <v>19</v>
      </c>
    </row>
    <row r="60" spans="1:10" ht="21.75" customHeight="1">
      <c r="A60" s="2"/>
      <c r="B60" s="8"/>
      <c r="C60" s="70"/>
      <c r="D60" s="70"/>
      <c r="E60" s="12" t="s">
        <v>83</v>
      </c>
      <c r="F60" s="13" t="s">
        <v>84</v>
      </c>
      <c r="G60" s="22">
        <v>500</v>
      </c>
      <c r="H60" s="22">
        <v>500</v>
      </c>
      <c r="I60" s="16">
        <v>0</v>
      </c>
      <c r="J60" s="24">
        <v>0</v>
      </c>
    </row>
    <row r="61" spans="1:10" ht="42.75" customHeight="1">
      <c r="A61" s="2"/>
      <c r="B61" s="8"/>
      <c r="C61" s="69" t="s">
        <v>85</v>
      </c>
      <c r="D61" s="69"/>
      <c r="E61" s="9"/>
      <c r="F61" s="10" t="s">
        <v>86</v>
      </c>
      <c r="G61" s="20">
        <f>SUM(G62:G70)</f>
        <v>703018</v>
      </c>
      <c r="H61" s="20">
        <f>SUM(H62:H70)</f>
        <v>703018</v>
      </c>
      <c r="I61" s="20">
        <f>SUM(I62:I70)</f>
        <v>0</v>
      </c>
      <c r="J61" s="20">
        <f>SUM(J62:J70)</f>
        <v>528149.0099999999</v>
      </c>
    </row>
    <row r="62" spans="1:10" ht="16.5" customHeight="1">
      <c r="A62" s="2"/>
      <c r="B62" s="8"/>
      <c r="C62" s="70"/>
      <c r="D62" s="70"/>
      <c r="E62" s="12" t="s">
        <v>75</v>
      </c>
      <c r="F62" s="13" t="s">
        <v>76</v>
      </c>
      <c r="G62" s="22">
        <v>209000</v>
      </c>
      <c r="H62" s="22">
        <v>209000</v>
      </c>
      <c r="I62" s="22">
        <v>0</v>
      </c>
      <c r="J62" s="24">
        <v>145004.58</v>
      </c>
    </row>
    <row r="63" spans="1:10" ht="15.75" customHeight="1">
      <c r="A63" s="2"/>
      <c r="B63" s="8"/>
      <c r="C63" s="70"/>
      <c r="D63" s="70"/>
      <c r="E63" s="12" t="s">
        <v>77</v>
      </c>
      <c r="F63" s="13" t="s">
        <v>78</v>
      </c>
      <c r="G63" s="22">
        <v>320000</v>
      </c>
      <c r="H63" s="22">
        <v>320000</v>
      </c>
      <c r="I63" s="22">
        <v>0</v>
      </c>
      <c r="J63" s="24">
        <v>229978.87</v>
      </c>
    </row>
    <row r="64" spans="1:10" ht="15.75" customHeight="1">
      <c r="A64" s="2"/>
      <c r="B64" s="8"/>
      <c r="C64" s="70"/>
      <c r="D64" s="70"/>
      <c r="E64" s="12" t="s">
        <v>79</v>
      </c>
      <c r="F64" s="13" t="s">
        <v>80</v>
      </c>
      <c r="G64" s="30">
        <v>30000</v>
      </c>
      <c r="H64" s="30">
        <v>30000</v>
      </c>
      <c r="I64" s="30">
        <v>0</v>
      </c>
      <c r="J64" s="22">
        <v>27719.18</v>
      </c>
    </row>
    <row r="65" spans="1:10" ht="15" customHeight="1">
      <c r="A65" s="2"/>
      <c r="B65" s="8"/>
      <c r="C65" s="70"/>
      <c r="D65" s="70"/>
      <c r="E65" s="12" t="s">
        <v>81</v>
      </c>
      <c r="F65" s="13" t="s">
        <v>82</v>
      </c>
      <c r="G65" s="22">
        <v>52000</v>
      </c>
      <c r="H65" s="22">
        <v>52000</v>
      </c>
      <c r="I65" s="22">
        <v>0</v>
      </c>
      <c r="J65" s="24">
        <v>41655</v>
      </c>
    </row>
    <row r="66" spans="1:10" ht="16.5" customHeight="1">
      <c r="A66" s="2"/>
      <c r="B66" s="8"/>
      <c r="C66" s="70"/>
      <c r="D66" s="70"/>
      <c r="E66" s="12" t="s">
        <v>87</v>
      </c>
      <c r="F66" s="13" t="s">
        <v>88</v>
      </c>
      <c r="G66" s="22">
        <v>20000</v>
      </c>
      <c r="H66" s="22">
        <v>20000</v>
      </c>
      <c r="I66" s="22">
        <v>0</v>
      </c>
      <c r="J66" s="24">
        <v>18407.19</v>
      </c>
    </row>
    <row r="67" spans="1:10" ht="21.75" customHeight="1">
      <c r="A67" s="2"/>
      <c r="B67" s="8"/>
      <c r="C67" s="70"/>
      <c r="D67" s="70"/>
      <c r="E67" s="12" t="s">
        <v>89</v>
      </c>
      <c r="F67" s="13" t="s">
        <v>90</v>
      </c>
      <c r="G67" s="22">
        <v>15000</v>
      </c>
      <c r="H67" s="22">
        <v>15000</v>
      </c>
      <c r="I67" s="22">
        <v>0</v>
      </c>
      <c r="J67" s="24">
        <v>9579</v>
      </c>
    </row>
    <row r="68" spans="1:10" ht="16.5" customHeight="1">
      <c r="A68" s="2"/>
      <c r="B68" s="8"/>
      <c r="C68" s="70"/>
      <c r="D68" s="70"/>
      <c r="E68" s="12" t="s">
        <v>91</v>
      </c>
      <c r="F68" s="13" t="s">
        <v>92</v>
      </c>
      <c r="G68" s="22">
        <v>49018</v>
      </c>
      <c r="H68" s="22">
        <v>49018</v>
      </c>
      <c r="I68" s="22">
        <v>0</v>
      </c>
      <c r="J68" s="24">
        <v>48998</v>
      </c>
    </row>
    <row r="69" spans="1:10" ht="16.5" customHeight="1">
      <c r="A69" s="2"/>
      <c r="B69" s="8"/>
      <c r="C69" s="8"/>
      <c r="D69" s="8"/>
      <c r="E69" s="12" t="s">
        <v>59</v>
      </c>
      <c r="F69" s="13" t="s">
        <v>164</v>
      </c>
      <c r="G69" s="22">
        <v>3000</v>
      </c>
      <c r="H69" s="22">
        <v>3000</v>
      </c>
      <c r="I69" s="22">
        <v>0</v>
      </c>
      <c r="J69" s="24">
        <v>2205.6</v>
      </c>
    </row>
    <row r="70" spans="1:10" ht="28.5" customHeight="1">
      <c r="A70" s="2"/>
      <c r="B70" s="8"/>
      <c r="C70" s="70"/>
      <c r="D70" s="70"/>
      <c r="E70" s="12" t="s">
        <v>83</v>
      </c>
      <c r="F70" s="13" t="s">
        <v>84</v>
      </c>
      <c r="G70" s="22">
        <v>5000</v>
      </c>
      <c r="H70" s="22">
        <v>5000</v>
      </c>
      <c r="I70" s="22">
        <v>0</v>
      </c>
      <c r="J70" s="24">
        <v>4601.59</v>
      </c>
    </row>
    <row r="71" spans="1:10" ht="32.25" customHeight="1">
      <c r="A71" s="2"/>
      <c r="B71" s="8"/>
      <c r="C71" s="69" t="s">
        <v>93</v>
      </c>
      <c r="D71" s="69"/>
      <c r="E71" s="9"/>
      <c r="F71" s="10" t="s">
        <v>94</v>
      </c>
      <c r="G71" s="20">
        <f>SUM(G72:G76)</f>
        <v>70100</v>
      </c>
      <c r="H71" s="20">
        <f>SUM(H72:H76)</f>
        <v>70100</v>
      </c>
      <c r="I71" s="20">
        <f>SUM(I72:I76)</f>
        <v>0</v>
      </c>
      <c r="J71" s="20">
        <f>SUM(J72:J76)</f>
        <v>63676.41</v>
      </c>
    </row>
    <row r="72" spans="1:10" ht="16.5" customHeight="1">
      <c r="A72" s="2"/>
      <c r="B72" s="8"/>
      <c r="C72" s="70"/>
      <c r="D72" s="70"/>
      <c r="E72" s="12" t="s">
        <v>95</v>
      </c>
      <c r="F72" s="13" t="s">
        <v>96</v>
      </c>
      <c r="G72" s="30">
        <v>9800</v>
      </c>
      <c r="H72" s="30">
        <v>9800</v>
      </c>
      <c r="I72" s="30">
        <v>0</v>
      </c>
      <c r="J72" s="22">
        <v>6945</v>
      </c>
    </row>
    <row r="73" spans="1:10" ht="16.5" customHeight="1">
      <c r="A73" s="2"/>
      <c r="B73" s="8"/>
      <c r="C73" s="70"/>
      <c r="D73" s="70"/>
      <c r="E73" s="12" t="s">
        <v>97</v>
      </c>
      <c r="F73" s="13" t="s">
        <v>98</v>
      </c>
      <c r="G73" s="22">
        <v>100</v>
      </c>
      <c r="H73" s="22">
        <v>100</v>
      </c>
      <c r="I73" s="22">
        <v>0</v>
      </c>
      <c r="J73" s="24">
        <v>0</v>
      </c>
    </row>
    <row r="74" spans="1:10" ht="16.5" customHeight="1">
      <c r="A74" s="2"/>
      <c r="B74" s="8"/>
      <c r="C74" s="70"/>
      <c r="D74" s="70"/>
      <c r="E74" s="12" t="s">
        <v>99</v>
      </c>
      <c r="F74" s="13" t="s">
        <v>100</v>
      </c>
      <c r="G74" s="22">
        <v>60000</v>
      </c>
      <c r="H74" s="22">
        <v>60000</v>
      </c>
      <c r="I74" s="22">
        <v>0</v>
      </c>
      <c r="J74" s="24">
        <v>56731.41</v>
      </c>
    </row>
    <row r="75" spans="1:10" ht="31.5" customHeight="1">
      <c r="A75" s="2"/>
      <c r="B75" s="8"/>
      <c r="C75" s="70"/>
      <c r="D75" s="70"/>
      <c r="E75" s="12" t="s">
        <v>101</v>
      </c>
      <c r="F75" s="13" t="s">
        <v>102</v>
      </c>
      <c r="G75" s="22">
        <v>100</v>
      </c>
      <c r="H75" s="22">
        <v>100</v>
      </c>
      <c r="I75" s="22">
        <v>0</v>
      </c>
      <c r="J75" s="24">
        <v>0</v>
      </c>
    </row>
    <row r="76" spans="1:10" ht="19.5" customHeight="1">
      <c r="A76" s="2"/>
      <c r="B76" s="8"/>
      <c r="C76" s="70"/>
      <c r="D76" s="70"/>
      <c r="E76" s="12" t="s">
        <v>83</v>
      </c>
      <c r="F76" s="13" t="s">
        <v>103</v>
      </c>
      <c r="G76" s="22">
        <v>100</v>
      </c>
      <c r="H76" s="22">
        <v>100</v>
      </c>
      <c r="I76" s="22">
        <v>0</v>
      </c>
      <c r="J76" s="24">
        <v>0</v>
      </c>
    </row>
    <row r="77" spans="1:10" ht="20.25" customHeight="1">
      <c r="A77" s="2"/>
      <c r="B77" s="8"/>
      <c r="C77" s="69" t="s">
        <v>104</v>
      </c>
      <c r="D77" s="69"/>
      <c r="E77" s="9"/>
      <c r="F77" s="10" t="s">
        <v>105</v>
      </c>
      <c r="G77" s="20">
        <f>SUM(G78:G79)</f>
        <v>1154337</v>
      </c>
      <c r="H77" s="20">
        <f>SUM(H78:H79)</f>
        <v>1154337</v>
      </c>
      <c r="I77" s="20">
        <f>SUM(I78:I79)</f>
        <v>0</v>
      </c>
      <c r="J77" s="20">
        <f>SUM(J78:J79)</f>
        <v>801005.34</v>
      </c>
    </row>
    <row r="78" spans="1:10" ht="16.5" customHeight="1">
      <c r="A78" s="2"/>
      <c r="B78" s="8"/>
      <c r="C78" s="70"/>
      <c r="D78" s="70"/>
      <c r="E78" s="12" t="s">
        <v>106</v>
      </c>
      <c r="F78" s="13" t="s">
        <v>70</v>
      </c>
      <c r="G78" s="30">
        <v>1151337</v>
      </c>
      <c r="H78" s="30">
        <v>1151337</v>
      </c>
      <c r="I78" s="30">
        <v>0</v>
      </c>
      <c r="J78" s="22">
        <v>799141</v>
      </c>
    </row>
    <row r="79" spans="1:10" ht="16.5" customHeight="1">
      <c r="A79" s="2"/>
      <c r="B79" s="8"/>
      <c r="C79" s="70"/>
      <c r="D79" s="70"/>
      <c r="E79" s="12" t="s">
        <v>107</v>
      </c>
      <c r="F79" s="48" t="s">
        <v>108</v>
      </c>
      <c r="G79" s="47">
        <v>3000</v>
      </c>
      <c r="H79" s="47">
        <v>3000</v>
      </c>
      <c r="I79" s="47">
        <v>0</v>
      </c>
      <c r="J79" s="24">
        <v>1864.34</v>
      </c>
    </row>
    <row r="80" spans="1:10" ht="16.5" customHeight="1">
      <c r="A80" s="2"/>
      <c r="B80" s="25" t="s">
        <v>109</v>
      </c>
      <c r="C80" s="87"/>
      <c r="D80" s="87"/>
      <c r="E80" s="5"/>
      <c r="F80" s="18" t="s">
        <v>110</v>
      </c>
      <c r="G80" s="19">
        <f>G81+G83+G85</f>
        <v>9288405</v>
      </c>
      <c r="H80" s="19">
        <f>H81+H83+H85</f>
        <v>9288405</v>
      </c>
      <c r="I80" s="19">
        <f>I81+I84</f>
        <v>0</v>
      </c>
      <c r="J80" s="19">
        <f>J81+J83+J85</f>
        <v>7043061</v>
      </c>
    </row>
    <row r="81" spans="1:10" ht="27" customHeight="1">
      <c r="A81" s="2"/>
      <c r="B81" s="37"/>
      <c r="C81" s="100" t="s">
        <v>111</v>
      </c>
      <c r="D81" s="100"/>
      <c r="E81" s="32"/>
      <c r="F81" s="33" t="s">
        <v>112</v>
      </c>
      <c r="G81" s="34">
        <f>SUM(G82)</f>
        <v>4408674</v>
      </c>
      <c r="H81" s="34">
        <f>SUM(H82)</f>
        <v>4408674</v>
      </c>
      <c r="I81" s="34">
        <f>SUM(I82)</f>
        <v>0</v>
      </c>
      <c r="J81" s="34">
        <f>SUM(J82)</f>
        <v>3522513</v>
      </c>
    </row>
    <row r="82" spans="1:10" ht="19.5" customHeight="1">
      <c r="A82" s="2"/>
      <c r="B82" s="38"/>
      <c r="C82" s="101"/>
      <c r="D82" s="101"/>
      <c r="E82" s="12" t="s">
        <v>113</v>
      </c>
      <c r="F82" s="13" t="s">
        <v>114</v>
      </c>
      <c r="G82" s="22">
        <v>4408674</v>
      </c>
      <c r="H82" s="22">
        <v>4408674</v>
      </c>
      <c r="I82" s="22">
        <v>0</v>
      </c>
      <c r="J82" s="22">
        <v>3522513</v>
      </c>
    </row>
    <row r="83" spans="1:10" ht="19.5" customHeight="1">
      <c r="A83" s="2"/>
      <c r="B83" s="38"/>
      <c r="C83" s="102" t="s">
        <v>115</v>
      </c>
      <c r="D83" s="102"/>
      <c r="E83" s="9"/>
      <c r="F83" s="10" t="s">
        <v>116</v>
      </c>
      <c r="G83" s="20">
        <f>SUM(G84)</f>
        <v>4615368</v>
      </c>
      <c r="H83" s="20">
        <f>SUM(H84)</f>
        <v>4615368</v>
      </c>
      <c r="I83" s="20">
        <f>SUM(I84)</f>
        <v>0</v>
      </c>
      <c r="J83" s="20">
        <f>SUM(J84)</f>
        <v>3318975</v>
      </c>
    </row>
    <row r="84" spans="1:10" ht="21" customHeight="1">
      <c r="A84" s="2"/>
      <c r="B84" s="70"/>
      <c r="C84" s="101"/>
      <c r="D84" s="101"/>
      <c r="E84" s="12" t="s">
        <v>113</v>
      </c>
      <c r="F84" s="13" t="s">
        <v>114</v>
      </c>
      <c r="G84" s="22">
        <v>4615368</v>
      </c>
      <c r="H84" s="22">
        <v>4615368</v>
      </c>
      <c r="I84" s="22">
        <v>0</v>
      </c>
      <c r="J84" s="22">
        <v>3318975</v>
      </c>
    </row>
    <row r="85" spans="1:10" ht="21" customHeight="1">
      <c r="A85" s="2"/>
      <c r="B85" s="70"/>
      <c r="C85" s="69" t="s">
        <v>117</v>
      </c>
      <c r="D85" s="69"/>
      <c r="E85" s="9"/>
      <c r="F85" s="10" t="s">
        <v>118</v>
      </c>
      <c r="G85" s="20">
        <f>SUM(G86)</f>
        <v>264363</v>
      </c>
      <c r="H85" s="20">
        <f>SUM(H86)</f>
        <v>264363</v>
      </c>
      <c r="I85" s="20">
        <f>SUM(I86)</f>
        <v>0</v>
      </c>
      <c r="J85" s="20">
        <f>SUM(J86)</f>
        <v>201573</v>
      </c>
    </row>
    <row r="86" spans="1:10" ht="17.25" customHeight="1">
      <c r="A86" s="2"/>
      <c r="B86" s="94"/>
      <c r="C86" s="103"/>
      <c r="D86" s="103"/>
      <c r="E86" s="31" t="s">
        <v>113</v>
      </c>
      <c r="F86" s="39" t="s">
        <v>114</v>
      </c>
      <c r="G86" s="30">
        <v>264363</v>
      </c>
      <c r="H86" s="30">
        <v>264363</v>
      </c>
      <c r="I86" s="30">
        <v>0</v>
      </c>
      <c r="J86" s="36">
        <v>201573</v>
      </c>
    </row>
    <row r="87" spans="1:10" ht="19.5" customHeight="1">
      <c r="A87" s="2"/>
      <c r="B87" s="4" t="s">
        <v>119</v>
      </c>
      <c r="C87" s="87"/>
      <c r="D87" s="87"/>
      <c r="E87" s="5"/>
      <c r="F87" s="18" t="s">
        <v>120</v>
      </c>
      <c r="G87" s="19">
        <f>SUM(G88+G90+G92+G97+G99+G102)</f>
        <v>354000</v>
      </c>
      <c r="H87" s="19">
        <f>SUM(H88+H90+H92+H97+H99+H102)</f>
        <v>354000</v>
      </c>
      <c r="I87" s="19">
        <f>SUM(I88+I90+I92+I97+I99+I102)</f>
        <v>0</v>
      </c>
      <c r="J87" s="19">
        <f>SUM(J88+J90+J92+J97+J99+J102)</f>
        <v>297519.75</v>
      </c>
    </row>
    <row r="88" spans="1:10" ht="19.5" customHeight="1">
      <c r="A88" s="2"/>
      <c r="B88" s="95"/>
      <c r="C88" s="69" t="s">
        <v>121</v>
      </c>
      <c r="D88" s="69"/>
      <c r="E88" s="9"/>
      <c r="F88" s="10" t="s">
        <v>122</v>
      </c>
      <c r="G88" s="20">
        <f>SUM(G89)</f>
        <v>0</v>
      </c>
      <c r="H88" s="20">
        <f>SUM(H89)</f>
        <v>0</v>
      </c>
      <c r="I88" s="20">
        <f>SUM(I89)</f>
        <v>0</v>
      </c>
      <c r="J88" s="20">
        <f>SUM(J89)</f>
        <v>20413</v>
      </c>
    </row>
    <row r="89" spans="1:10" ht="41.25" customHeight="1">
      <c r="A89" s="2"/>
      <c r="B89" s="96"/>
      <c r="C89" s="70"/>
      <c r="D89" s="70"/>
      <c r="E89" s="12" t="s">
        <v>24</v>
      </c>
      <c r="F89" s="13" t="s">
        <v>25</v>
      </c>
      <c r="G89" s="22">
        <v>0</v>
      </c>
      <c r="H89" s="22">
        <v>0</v>
      </c>
      <c r="I89" s="22">
        <v>0</v>
      </c>
      <c r="J89" s="22">
        <v>20413</v>
      </c>
    </row>
    <row r="90" spans="1:10" ht="19.5" customHeight="1">
      <c r="A90" s="2"/>
      <c r="B90" s="96"/>
      <c r="C90" s="69" t="s">
        <v>123</v>
      </c>
      <c r="D90" s="69"/>
      <c r="E90" s="9"/>
      <c r="F90" s="10" t="s">
        <v>124</v>
      </c>
      <c r="G90" s="20">
        <f>SUM(G91)</f>
        <v>112000</v>
      </c>
      <c r="H90" s="20">
        <f>SUM(H91)</f>
        <v>112000</v>
      </c>
      <c r="I90" s="20">
        <f>SUM(I91)</f>
        <v>0</v>
      </c>
      <c r="J90" s="20">
        <f>SUM(J91)</f>
        <v>96587</v>
      </c>
    </row>
    <row r="91" spans="1:10" ht="30.75" customHeight="1">
      <c r="A91" s="2"/>
      <c r="B91" s="96"/>
      <c r="C91" s="70"/>
      <c r="D91" s="70"/>
      <c r="E91" s="12" t="s">
        <v>33</v>
      </c>
      <c r="F91" s="13" t="s">
        <v>34</v>
      </c>
      <c r="G91" s="22">
        <v>112000</v>
      </c>
      <c r="H91" s="22">
        <v>112000</v>
      </c>
      <c r="I91" s="22">
        <v>0</v>
      </c>
      <c r="J91" s="22">
        <v>96587</v>
      </c>
    </row>
    <row r="92" spans="1:10" ht="24.75" customHeight="1">
      <c r="A92" s="2"/>
      <c r="B92" s="96"/>
      <c r="C92" s="69" t="s">
        <v>125</v>
      </c>
      <c r="D92" s="69"/>
      <c r="E92" s="9"/>
      <c r="F92" s="10" t="s">
        <v>126</v>
      </c>
      <c r="G92" s="20">
        <f>SUM(G93:G96)</f>
        <v>122000</v>
      </c>
      <c r="H92" s="20">
        <f>SUM(H93:H96)</f>
        <v>122000</v>
      </c>
      <c r="I92" s="20">
        <f>SUM(I93:I96)</f>
        <v>0</v>
      </c>
      <c r="J92" s="20">
        <f>SUM(J93:J96)</f>
        <v>46967.25</v>
      </c>
    </row>
    <row r="93" spans="1:10" ht="24.75" customHeight="1">
      <c r="A93" s="2"/>
      <c r="B93" s="96"/>
      <c r="C93" s="70"/>
      <c r="D93" s="70"/>
      <c r="E93" s="12" t="s">
        <v>127</v>
      </c>
      <c r="F93" s="13" t="s">
        <v>128</v>
      </c>
      <c r="G93" s="22">
        <v>5000</v>
      </c>
      <c r="H93" s="22">
        <v>5000</v>
      </c>
      <c r="I93" s="22">
        <v>0</v>
      </c>
      <c r="J93" s="22">
        <v>4981</v>
      </c>
    </row>
    <row r="94" spans="1:10" ht="33" customHeight="1">
      <c r="A94" s="2"/>
      <c r="B94" s="96"/>
      <c r="C94" s="70"/>
      <c r="D94" s="70"/>
      <c r="E94" s="12" t="s">
        <v>129</v>
      </c>
      <c r="F94" s="13" t="s">
        <v>130</v>
      </c>
      <c r="G94" s="22">
        <v>20000</v>
      </c>
      <c r="H94" s="22">
        <v>20000</v>
      </c>
      <c r="I94" s="22">
        <v>0</v>
      </c>
      <c r="J94" s="22">
        <v>14365</v>
      </c>
    </row>
    <row r="95" spans="1:10" ht="19.5" customHeight="1">
      <c r="A95" s="2"/>
      <c r="B95" s="96"/>
      <c r="C95" s="70"/>
      <c r="D95" s="70"/>
      <c r="E95" s="12" t="s">
        <v>12</v>
      </c>
      <c r="F95" s="13" t="s">
        <v>13</v>
      </c>
      <c r="G95" s="22">
        <v>5000</v>
      </c>
      <c r="H95" s="22">
        <v>5000</v>
      </c>
      <c r="I95" s="22">
        <v>0</v>
      </c>
      <c r="J95" s="22">
        <v>1934.25</v>
      </c>
    </row>
    <row r="96" spans="1:10" ht="39" customHeight="1">
      <c r="A96" s="2"/>
      <c r="B96" s="96"/>
      <c r="C96" s="70"/>
      <c r="D96" s="70"/>
      <c r="E96" s="12" t="s">
        <v>33</v>
      </c>
      <c r="F96" s="13" t="s">
        <v>34</v>
      </c>
      <c r="G96" s="22">
        <v>92000</v>
      </c>
      <c r="H96" s="22">
        <v>92000</v>
      </c>
      <c r="I96" s="22">
        <v>0</v>
      </c>
      <c r="J96" s="22">
        <v>25687</v>
      </c>
    </row>
    <row r="97" spans="1:10" ht="22.5" customHeight="1">
      <c r="A97" s="2"/>
      <c r="B97" s="96"/>
      <c r="C97" s="69" t="s">
        <v>131</v>
      </c>
      <c r="D97" s="69"/>
      <c r="E97" s="9"/>
      <c r="F97" s="10" t="s">
        <v>132</v>
      </c>
      <c r="G97" s="20">
        <f>SUM(G98)</f>
        <v>0</v>
      </c>
      <c r="H97" s="20">
        <f>SUM(H98)</f>
        <v>0</v>
      </c>
      <c r="I97" s="20">
        <f>SUM(I98)</f>
        <v>0</v>
      </c>
      <c r="J97" s="20">
        <f>SUM(J98)</f>
        <v>16528</v>
      </c>
    </row>
    <row r="98" spans="1:10" ht="48.75" customHeight="1">
      <c r="A98" s="2"/>
      <c r="B98" s="96"/>
      <c r="C98" s="70"/>
      <c r="D98" s="70"/>
      <c r="E98" s="12" t="s">
        <v>24</v>
      </c>
      <c r="F98" s="13" t="s">
        <v>25</v>
      </c>
      <c r="G98" s="22">
        <v>0</v>
      </c>
      <c r="H98" s="22">
        <v>0</v>
      </c>
      <c r="I98" s="22">
        <v>0</v>
      </c>
      <c r="J98" s="22">
        <v>16528</v>
      </c>
    </row>
    <row r="99" spans="1:10" ht="22.5" customHeight="1">
      <c r="A99" s="2"/>
      <c r="B99" s="96"/>
      <c r="C99" s="69" t="s">
        <v>133</v>
      </c>
      <c r="D99" s="69"/>
      <c r="E99" s="9"/>
      <c r="F99" s="10" t="s">
        <v>134</v>
      </c>
      <c r="G99" s="20">
        <f>SUM(G100)</f>
        <v>120000</v>
      </c>
      <c r="H99" s="20">
        <f>SUM(H100)</f>
        <v>120000</v>
      </c>
      <c r="I99" s="20">
        <f>SUM(I100)</f>
        <v>0</v>
      </c>
      <c r="J99" s="20">
        <f>SUM(J100)</f>
        <v>116350.5</v>
      </c>
    </row>
    <row r="100" spans="1:10" ht="19.5" customHeight="1">
      <c r="A100" s="2"/>
      <c r="B100" s="96"/>
      <c r="C100" s="70"/>
      <c r="D100" s="70"/>
      <c r="E100" s="12" t="s">
        <v>12</v>
      </c>
      <c r="F100" s="13" t="s">
        <v>13</v>
      </c>
      <c r="G100" s="22">
        <v>120000</v>
      </c>
      <c r="H100" s="22">
        <v>120000</v>
      </c>
      <c r="I100" s="22">
        <v>0</v>
      </c>
      <c r="J100" s="22">
        <v>116350.5</v>
      </c>
    </row>
    <row r="101" spans="1:10" ht="58.5" customHeight="1">
      <c r="A101" s="2"/>
      <c r="B101" s="96"/>
      <c r="C101" s="69" t="s">
        <v>175</v>
      </c>
      <c r="D101" s="69"/>
      <c r="E101" s="9"/>
      <c r="F101" s="10" t="s">
        <v>196</v>
      </c>
      <c r="G101" s="20"/>
      <c r="H101" s="20">
        <f>SUM(H102)</f>
        <v>0</v>
      </c>
      <c r="I101" s="20">
        <f>SUM(I102)</f>
        <v>0</v>
      </c>
      <c r="J101" s="20">
        <f>SUM(J102)</f>
        <v>674</v>
      </c>
    </row>
    <row r="102" spans="1:10" ht="39.75" customHeight="1">
      <c r="A102" s="2"/>
      <c r="B102" s="97"/>
      <c r="C102" s="8"/>
      <c r="D102" s="8"/>
      <c r="E102" s="12" t="s">
        <v>24</v>
      </c>
      <c r="F102" s="13" t="s">
        <v>25</v>
      </c>
      <c r="G102" s="22">
        <v>0</v>
      </c>
      <c r="H102" s="22">
        <v>0</v>
      </c>
      <c r="I102" s="22">
        <v>0</v>
      </c>
      <c r="J102" s="22">
        <v>674</v>
      </c>
    </row>
    <row r="103" spans="1:10" ht="19.5" customHeight="1">
      <c r="A103" s="2"/>
      <c r="B103" s="5" t="s">
        <v>135</v>
      </c>
      <c r="C103" s="87"/>
      <c r="D103" s="87"/>
      <c r="E103" s="5"/>
      <c r="F103" s="18" t="s">
        <v>136</v>
      </c>
      <c r="G103" s="19">
        <f>SUM(G104+G106+G108+G111+G114+G116+G118+G120+G122+G124)</f>
        <v>294800</v>
      </c>
      <c r="H103" s="19">
        <f>SUM(H104+H106+H108+H111+H114+H116+H118+H120+H122+H124)</f>
        <v>294800</v>
      </c>
      <c r="I103" s="19">
        <f>SUM(I104+I108+I111+I114+I116+I118+I120+I124)</f>
        <v>0</v>
      </c>
      <c r="J103" s="19">
        <f>SUM(J104+J106+J108+J111+J114+J116+J118+J120+J124)</f>
        <v>4267911.28</v>
      </c>
    </row>
    <row r="104" spans="1:10" ht="18.75" customHeight="1">
      <c r="A104" s="2"/>
      <c r="B104" s="107"/>
      <c r="C104" s="69" t="s">
        <v>137</v>
      </c>
      <c r="D104" s="69"/>
      <c r="E104" s="9"/>
      <c r="F104" s="10" t="s">
        <v>138</v>
      </c>
      <c r="G104" s="20">
        <f>SUM(G105)</f>
        <v>0</v>
      </c>
      <c r="H104" s="20">
        <f>SUM(H105)</f>
        <v>0</v>
      </c>
      <c r="I104" s="20">
        <f>SUM(I105)</f>
        <v>0</v>
      </c>
      <c r="J104" s="20">
        <f>SUM(J105)</f>
        <v>24300</v>
      </c>
    </row>
    <row r="105" spans="1:10" ht="36.75" customHeight="1">
      <c r="A105" s="2"/>
      <c r="B105" s="108"/>
      <c r="C105" s="70"/>
      <c r="D105" s="70"/>
      <c r="E105" s="12" t="s">
        <v>33</v>
      </c>
      <c r="F105" s="13" t="s">
        <v>34</v>
      </c>
      <c r="G105" s="22">
        <v>0</v>
      </c>
      <c r="H105" s="22">
        <v>0</v>
      </c>
      <c r="I105" s="22">
        <v>0</v>
      </c>
      <c r="J105" s="22">
        <v>24300</v>
      </c>
    </row>
    <row r="106" spans="1:10" ht="22.5" customHeight="1">
      <c r="A106" s="2"/>
      <c r="B106" s="96"/>
      <c r="C106" s="69" t="s">
        <v>176</v>
      </c>
      <c r="D106" s="69"/>
      <c r="E106" s="9"/>
      <c r="F106" s="10" t="s">
        <v>186</v>
      </c>
      <c r="G106" s="20">
        <f>SUM(G107)</f>
        <v>0</v>
      </c>
      <c r="H106" s="20">
        <f>SUM(H107)</f>
        <v>0</v>
      </c>
      <c r="I106" s="20">
        <f>SUM(I107)</f>
        <v>0</v>
      </c>
      <c r="J106" s="20">
        <f>SUM(J107)</f>
        <v>2212000</v>
      </c>
    </row>
    <row r="107" spans="1:10" ht="69.75" customHeight="1">
      <c r="A107" s="2"/>
      <c r="B107" s="108"/>
      <c r="C107" s="8"/>
      <c r="D107" s="8"/>
      <c r="E107" s="12" t="s">
        <v>177</v>
      </c>
      <c r="F107" s="13" t="s">
        <v>188</v>
      </c>
      <c r="G107" s="22">
        <v>0</v>
      </c>
      <c r="H107" s="22">
        <v>0</v>
      </c>
      <c r="I107" s="22">
        <v>0</v>
      </c>
      <c r="J107" s="22">
        <v>2212000</v>
      </c>
    </row>
    <row r="108" spans="1:10" ht="45.75" customHeight="1">
      <c r="A108" s="2"/>
      <c r="B108" s="108"/>
      <c r="C108" s="69" t="s">
        <v>139</v>
      </c>
      <c r="D108" s="69"/>
      <c r="E108" s="9"/>
      <c r="F108" s="10" t="s">
        <v>140</v>
      </c>
      <c r="G108" s="20">
        <f>SUM(G109:G110)</f>
        <v>0</v>
      </c>
      <c r="H108" s="20">
        <f>SUM(H109:H110)</f>
        <v>0</v>
      </c>
      <c r="I108" s="20">
        <f>SUM(I109:I110)</f>
        <v>0</v>
      </c>
      <c r="J108" s="20">
        <f>SUM(J109:J110)</f>
        <v>1738160.28</v>
      </c>
    </row>
    <row r="109" spans="1:10" ht="49.5" customHeight="1">
      <c r="A109" s="2"/>
      <c r="B109" s="108"/>
      <c r="C109" s="70"/>
      <c r="D109" s="70"/>
      <c r="E109" s="12" t="s">
        <v>24</v>
      </c>
      <c r="F109" s="13" t="s">
        <v>25</v>
      </c>
      <c r="G109" s="22">
        <v>0</v>
      </c>
      <c r="H109" s="22">
        <v>0</v>
      </c>
      <c r="I109" s="22">
        <v>0</v>
      </c>
      <c r="J109" s="22">
        <v>1737000</v>
      </c>
    </row>
    <row r="110" spans="1:10" ht="45.75" customHeight="1">
      <c r="A110" s="2"/>
      <c r="B110" s="108"/>
      <c r="C110" s="70"/>
      <c r="D110" s="70"/>
      <c r="E110" s="12" t="s">
        <v>55</v>
      </c>
      <c r="F110" s="13" t="s">
        <v>56</v>
      </c>
      <c r="G110" s="22">
        <v>0</v>
      </c>
      <c r="H110" s="22">
        <v>0</v>
      </c>
      <c r="I110" s="22">
        <v>0</v>
      </c>
      <c r="J110" s="22">
        <v>1160.28</v>
      </c>
    </row>
    <row r="111" spans="1:10" ht="60" customHeight="1">
      <c r="A111" s="2"/>
      <c r="B111" s="108"/>
      <c r="C111" s="69" t="s">
        <v>141</v>
      </c>
      <c r="D111" s="69"/>
      <c r="E111" s="9"/>
      <c r="F111" s="10" t="s">
        <v>142</v>
      </c>
      <c r="G111" s="20">
        <f>SUM(G112:G113)</f>
        <v>26500</v>
      </c>
      <c r="H111" s="20">
        <f>SUM(H112:H113)</f>
        <v>26500</v>
      </c>
      <c r="I111" s="20">
        <f>SUM(I112:I113)</f>
        <v>0</v>
      </c>
      <c r="J111" s="20">
        <f>SUM(J112:J113)</f>
        <v>20020</v>
      </c>
    </row>
    <row r="112" spans="1:10" ht="46.5" customHeight="1">
      <c r="A112" s="2"/>
      <c r="B112" s="108"/>
      <c r="C112" s="70"/>
      <c r="D112" s="70"/>
      <c r="E112" s="12" t="s">
        <v>24</v>
      </c>
      <c r="F112" s="13" t="s">
        <v>25</v>
      </c>
      <c r="G112" s="35">
        <v>11100</v>
      </c>
      <c r="H112" s="35">
        <v>11100</v>
      </c>
      <c r="I112" s="35">
        <v>0</v>
      </c>
      <c r="J112" s="22">
        <v>8820</v>
      </c>
    </row>
    <row r="113" spans="1:10" ht="33" customHeight="1">
      <c r="A113" s="2"/>
      <c r="B113" s="108"/>
      <c r="C113" s="70"/>
      <c r="D113" s="70"/>
      <c r="E113" s="12" t="s">
        <v>33</v>
      </c>
      <c r="F113" s="13" t="s">
        <v>34</v>
      </c>
      <c r="G113" s="22">
        <v>15400</v>
      </c>
      <c r="H113" s="22">
        <v>15400</v>
      </c>
      <c r="I113" s="22">
        <v>0</v>
      </c>
      <c r="J113" s="24">
        <v>11200</v>
      </c>
    </row>
    <row r="114" spans="1:10" ht="30" customHeight="1">
      <c r="A114" s="2"/>
      <c r="B114" s="108"/>
      <c r="C114" s="69" t="s">
        <v>143</v>
      </c>
      <c r="D114" s="69"/>
      <c r="E114" s="9"/>
      <c r="F114" s="10" t="s">
        <v>144</v>
      </c>
      <c r="G114" s="20">
        <f>G115</f>
        <v>29800</v>
      </c>
      <c r="H114" s="20">
        <f>H115</f>
        <v>29800</v>
      </c>
      <c r="I114" s="20">
        <f>I115</f>
        <v>0</v>
      </c>
      <c r="J114" s="20">
        <f>J115</f>
        <v>17100</v>
      </c>
    </row>
    <row r="115" spans="1:10" ht="31.5" customHeight="1">
      <c r="A115" s="2"/>
      <c r="B115" s="108"/>
      <c r="C115" s="70"/>
      <c r="D115" s="70"/>
      <c r="E115" s="12" t="s">
        <v>33</v>
      </c>
      <c r="F115" s="13" t="s">
        <v>34</v>
      </c>
      <c r="G115" s="22">
        <v>29800</v>
      </c>
      <c r="H115" s="22">
        <v>29800</v>
      </c>
      <c r="I115" s="22">
        <v>0</v>
      </c>
      <c r="J115" s="24">
        <v>17100</v>
      </c>
    </row>
    <row r="116" spans="2:10" ht="23.25" customHeight="1">
      <c r="B116" s="108"/>
      <c r="C116" s="69" t="s">
        <v>145</v>
      </c>
      <c r="D116" s="69"/>
      <c r="E116" s="9"/>
      <c r="F116" s="10" t="s">
        <v>146</v>
      </c>
      <c r="G116" s="20">
        <f>SUM(G117)</f>
        <v>97700</v>
      </c>
      <c r="H116" s="20">
        <f>SUM(H117)</f>
        <v>97700</v>
      </c>
      <c r="I116" s="20">
        <f>SUM(I117)</f>
        <v>0</v>
      </c>
      <c r="J116" s="20">
        <f>SUM(J117)</f>
        <v>137800</v>
      </c>
    </row>
    <row r="117" spans="2:10" ht="32.25" customHeight="1">
      <c r="B117" s="108"/>
      <c r="C117" s="70"/>
      <c r="D117" s="70"/>
      <c r="E117" s="12" t="s">
        <v>33</v>
      </c>
      <c r="F117" s="13" t="s">
        <v>34</v>
      </c>
      <c r="G117" s="30">
        <v>97700</v>
      </c>
      <c r="H117" s="30">
        <v>97700</v>
      </c>
      <c r="I117" s="30">
        <v>0</v>
      </c>
      <c r="J117" s="22">
        <v>137800</v>
      </c>
    </row>
    <row r="118" spans="2:10" ht="18.75" customHeight="1">
      <c r="B118" s="108"/>
      <c r="C118" s="69" t="s">
        <v>147</v>
      </c>
      <c r="D118" s="69"/>
      <c r="E118" s="9"/>
      <c r="F118" s="10" t="s">
        <v>148</v>
      </c>
      <c r="G118" s="20">
        <f>SUM(G119)</f>
        <v>80300</v>
      </c>
      <c r="H118" s="20">
        <f>SUM(H119)</f>
        <v>80300</v>
      </c>
      <c r="I118" s="20">
        <f>SUM(I119)</f>
        <v>0</v>
      </c>
      <c r="J118" s="20">
        <f>SUM(J119)</f>
        <v>59400</v>
      </c>
    </row>
    <row r="119" spans="2:10" ht="34.5" customHeight="1">
      <c r="B119" s="108"/>
      <c r="C119" s="70"/>
      <c r="D119" s="70"/>
      <c r="E119" s="12" t="s">
        <v>33</v>
      </c>
      <c r="F119" s="13" t="s">
        <v>34</v>
      </c>
      <c r="G119" s="22">
        <v>80300</v>
      </c>
      <c r="H119" s="22">
        <v>80300</v>
      </c>
      <c r="I119" s="22">
        <v>0</v>
      </c>
      <c r="J119" s="24">
        <v>59400</v>
      </c>
    </row>
    <row r="120" spans="2:10" ht="21" customHeight="1">
      <c r="B120" s="108"/>
      <c r="C120" s="69" t="s">
        <v>149</v>
      </c>
      <c r="D120" s="69"/>
      <c r="E120" s="9"/>
      <c r="F120" s="10" t="s">
        <v>150</v>
      </c>
      <c r="G120" s="20">
        <f>SUM(G121)</f>
        <v>500</v>
      </c>
      <c r="H120" s="20">
        <f>SUM(H121)</f>
        <v>500</v>
      </c>
      <c r="I120" s="20">
        <f>SUM(I121)</f>
        <v>0</v>
      </c>
      <c r="J120" s="20">
        <f>SUM(J121)</f>
        <v>0</v>
      </c>
    </row>
    <row r="121" spans="2:10" ht="18" customHeight="1">
      <c r="B121" s="108"/>
      <c r="C121" s="70"/>
      <c r="D121" s="70"/>
      <c r="E121" s="12" t="s">
        <v>12</v>
      </c>
      <c r="F121" s="13" t="s">
        <v>13</v>
      </c>
      <c r="G121" s="22">
        <v>500</v>
      </c>
      <c r="H121" s="22">
        <v>500</v>
      </c>
      <c r="I121" s="22">
        <v>0</v>
      </c>
      <c r="J121" s="24">
        <v>0</v>
      </c>
    </row>
    <row r="122" spans="2:10" ht="24.75" customHeight="1">
      <c r="B122" s="108"/>
      <c r="C122" s="69" t="s">
        <v>181</v>
      </c>
      <c r="D122" s="69"/>
      <c r="E122" s="9"/>
      <c r="F122" s="10" t="s">
        <v>193</v>
      </c>
      <c r="G122" s="20">
        <f>SUM(G123)</f>
        <v>60000</v>
      </c>
      <c r="H122" s="20">
        <f>SUM(H123:H124)</f>
        <v>60000</v>
      </c>
      <c r="I122" s="20">
        <f>SUM(I123:I124)</f>
        <v>0</v>
      </c>
      <c r="J122" s="20">
        <f>SUM(J123)</f>
        <v>0</v>
      </c>
    </row>
    <row r="123" spans="2:10" ht="30" customHeight="1">
      <c r="B123" s="108"/>
      <c r="C123" s="70"/>
      <c r="D123" s="70"/>
      <c r="E123" s="12" t="s">
        <v>33</v>
      </c>
      <c r="F123" s="13" t="s">
        <v>34</v>
      </c>
      <c r="G123" s="22">
        <v>60000</v>
      </c>
      <c r="H123" s="22">
        <v>60000</v>
      </c>
      <c r="I123" s="22">
        <v>0</v>
      </c>
      <c r="J123" s="24">
        <v>0</v>
      </c>
    </row>
    <row r="124" spans="2:10" ht="12.75" customHeight="1">
      <c r="B124" s="108"/>
      <c r="C124" s="69" t="s">
        <v>151</v>
      </c>
      <c r="D124" s="69"/>
      <c r="E124" s="9"/>
      <c r="F124" s="10" t="s">
        <v>21</v>
      </c>
      <c r="G124" s="20">
        <f>SUM(G125:G126)</f>
        <v>0</v>
      </c>
      <c r="H124" s="20">
        <f>SUM(H125:H126)</f>
        <v>0</v>
      </c>
      <c r="I124" s="20">
        <f>SUM(I125:I126)</f>
        <v>0</v>
      </c>
      <c r="J124" s="20">
        <f>SUM(J125:J126)</f>
        <v>59131</v>
      </c>
    </row>
    <row r="125" spans="2:10" ht="40.5" customHeight="1">
      <c r="B125" s="108"/>
      <c r="C125" s="70"/>
      <c r="D125" s="70"/>
      <c r="E125" s="12" t="s">
        <v>24</v>
      </c>
      <c r="F125" s="13" t="s">
        <v>25</v>
      </c>
      <c r="G125" s="22">
        <v>0</v>
      </c>
      <c r="H125" s="22">
        <v>0</v>
      </c>
      <c r="I125" s="22">
        <v>0</v>
      </c>
      <c r="J125" s="24">
        <v>57</v>
      </c>
    </row>
    <row r="126" spans="2:10" ht="30" customHeight="1">
      <c r="B126" s="109"/>
      <c r="C126" s="70"/>
      <c r="D126" s="70"/>
      <c r="E126" s="12" t="s">
        <v>33</v>
      </c>
      <c r="F126" s="13" t="s">
        <v>34</v>
      </c>
      <c r="G126" s="22">
        <v>0</v>
      </c>
      <c r="H126" s="22">
        <v>0</v>
      </c>
      <c r="I126" s="22">
        <v>0</v>
      </c>
      <c r="J126" s="24">
        <v>59074</v>
      </c>
    </row>
    <row r="127" spans="2:10" ht="19.5" customHeight="1">
      <c r="B127" s="5" t="s">
        <v>152</v>
      </c>
      <c r="C127" s="5"/>
      <c r="D127" s="5"/>
      <c r="E127" s="5"/>
      <c r="F127" s="18" t="s">
        <v>153</v>
      </c>
      <c r="G127" s="19">
        <f>SUM(G128)</f>
        <v>0</v>
      </c>
      <c r="H127" s="19">
        <f>SUM(H128)</f>
        <v>0</v>
      </c>
      <c r="I127" s="19">
        <f>SUM(I128)</f>
        <v>0</v>
      </c>
      <c r="J127" s="19">
        <f>SUM(J128)</f>
        <v>52472</v>
      </c>
    </row>
    <row r="128" spans="2:10" ht="18.75" customHeight="1">
      <c r="B128" s="8"/>
      <c r="C128" s="9" t="s">
        <v>154</v>
      </c>
      <c r="D128" s="9"/>
      <c r="E128" s="9"/>
      <c r="F128" s="10" t="s">
        <v>155</v>
      </c>
      <c r="G128" s="20">
        <f>SUM(G129:G130)</f>
        <v>0</v>
      </c>
      <c r="H128" s="20">
        <f>SUM(H129:H130)</f>
        <v>0</v>
      </c>
      <c r="I128" s="20">
        <f>SUM(I129:I130)</f>
        <v>0</v>
      </c>
      <c r="J128" s="20">
        <f>SUM(J129:J130)</f>
        <v>52472</v>
      </c>
    </row>
    <row r="129" spans="2:10" ht="38.25" customHeight="1">
      <c r="B129" s="8"/>
      <c r="C129" s="8"/>
      <c r="D129" s="8"/>
      <c r="E129" s="12" t="s">
        <v>33</v>
      </c>
      <c r="F129" s="13" t="s">
        <v>34</v>
      </c>
      <c r="G129" s="22">
        <v>0</v>
      </c>
      <c r="H129" s="22">
        <v>0</v>
      </c>
      <c r="I129" s="22">
        <v>0</v>
      </c>
      <c r="J129" s="22">
        <v>52000</v>
      </c>
    </row>
    <row r="130" spans="2:10" ht="56.25" customHeight="1">
      <c r="B130" s="8"/>
      <c r="C130" s="8"/>
      <c r="D130" s="8"/>
      <c r="E130" s="12" t="s">
        <v>156</v>
      </c>
      <c r="F130" s="13" t="s">
        <v>157</v>
      </c>
      <c r="G130" s="22">
        <v>0</v>
      </c>
      <c r="H130" s="22">
        <v>0</v>
      </c>
      <c r="I130" s="22">
        <v>0</v>
      </c>
      <c r="J130" s="22">
        <v>472</v>
      </c>
    </row>
    <row r="131" spans="2:10" ht="17.25" customHeight="1">
      <c r="B131" s="5" t="s">
        <v>182</v>
      </c>
      <c r="C131" s="5"/>
      <c r="D131" s="5"/>
      <c r="E131" s="5"/>
      <c r="F131" s="18" t="s">
        <v>185</v>
      </c>
      <c r="G131" s="19">
        <f>SUM(G132+G134)</f>
        <v>6294000</v>
      </c>
      <c r="H131" s="19">
        <f>SUM(H132+H134)</f>
        <v>6294000</v>
      </c>
      <c r="I131" s="19">
        <f>SUM(I132+I134)</f>
        <v>0</v>
      </c>
      <c r="J131" s="19">
        <f>SUM(J132+J134)</f>
        <v>0</v>
      </c>
    </row>
    <row r="132" spans="2:10" ht="18.75" customHeight="1">
      <c r="B132" s="8"/>
      <c r="C132" s="9" t="s">
        <v>183</v>
      </c>
      <c r="D132" s="9"/>
      <c r="E132" s="9"/>
      <c r="F132" s="10" t="s">
        <v>186</v>
      </c>
      <c r="G132" s="58">
        <v>4096000</v>
      </c>
      <c r="H132" s="58">
        <v>4096000</v>
      </c>
      <c r="I132" s="20">
        <f>SUM(I133:I134)</f>
        <v>0</v>
      </c>
      <c r="J132" s="20">
        <f>SUM(J133:J134)</f>
        <v>0</v>
      </c>
    </row>
    <row r="133" spans="2:10" ht="64.5" customHeight="1">
      <c r="B133" s="8"/>
      <c r="C133" s="8"/>
      <c r="D133" s="8"/>
      <c r="E133" s="12" t="s">
        <v>177</v>
      </c>
      <c r="F133" s="13" t="s">
        <v>188</v>
      </c>
      <c r="G133" s="22">
        <v>4096000</v>
      </c>
      <c r="H133" s="22">
        <v>4096000</v>
      </c>
      <c r="I133" s="22">
        <v>0</v>
      </c>
      <c r="J133" s="22">
        <v>0</v>
      </c>
    </row>
    <row r="134" spans="2:10" ht="39" customHeight="1">
      <c r="B134" s="8"/>
      <c r="C134" s="53" t="s">
        <v>184</v>
      </c>
      <c r="D134" s="54"/>
      <c r="E134" s="55"/>
      <c r="F134" s="56" t="s">
        <v>187</v>
      </c>
      <c r="G134" s="57">
        <f>SUM(G135)</f>
        <v>2198000</v>
      </c>
      <c r="H134" s="57">
        <f>SUM(H135)</f>
        <v>2198000</v>
      </c>
      <c r="I134" s="57">
        <f>SUM(I135)</f>
        <v>0</v>
      </c>
      <c r="J134" s="57">
        <f>SUM(J135)</f>
        <v>0</v>
      </c>
    </row>
    <row r="135" spans="2:10" ht="56.25" customHeight="1">
      <c r="B135" s="8"/>
      <c r="C135" s="8"/>
      <c r="D135" s="8"/>
      <c r="E135" s="12" t="s">
        <v>24</v>
      </c>
      <c r="F135" s="13" t="s">
        <v>25</v>
      </c>
      <c r="G135" s="22">
        <v>2198000</v>
      </c>
      <c r="H135" s="22">
        <v>2198000</v>
      </c>
      <c r="I135" s="22">
        <v>0</v>
      </c>
      <c r="J135" s="22">
        <v>0</v>
      </c>
    </row>
    <row r="136" spans="2:10" ht="18" customHeight="1">
      <c r="B136" s="5" t="s">
        <v>158</v>
      </c>
      <c r="C136" s="5"/>
      <c r="D136" s="5"/>
      <c r="E136" s="5"/>
      <c r="F136" s="18" t="s">
        <v>159</v>
      </c>
      <c r="G136" s="19">
        <f>SUM(G137+G141)</f>
        <v>222000</v>
      </c>
      <c r="H136" s="19">
        <f>SUM(H137+H141)</f>
        <v>222000</v>
      </c>
      <c r="I136" s="19">
        <f>SUM(I137+I141)</f>
        <v>0</v>
      </c>
      <c r="J136" s="19">
        <f>SUM(J137+J141)</f>
        <v>164487.87</v>
      </c>
    </row>
    <row r="137" spans="2:10" ht="20.25" customHeight="1">
      <c r="B137" s="8"/>
      <c r="C137" s="9" t="s">
        <v>160</v>
      </c>
      <c r="D137" s="9"/>
      <c r="E137" s="9"/>
      <c r="F137" s="10" t="s">
        <v>161</v>
      </c>
      <c r="G137" s="20">
        <f>SUM(G138:G140)</f>
        <v>218000</v>
      </c>
      <c r="H137" s="20">
        <f>SUM(H138:H140)</f>
        <v>218000</v>
      </c>
      <c r="I137" s="20">
        <f>SUM(I138:I140)</f>
        <v>0</v>
      </c>
      <c r="J137" s="20">
        <f>SUM(J138:J140)</f>
        <v>161136.58</v>
      </c>
    </row>
    <row r="138" spans="2:10" ht="34.5" customHeight="1">
      <c r="B138" s="8"/>
      <c r="C138" s="8"/>
      <c r="D138" s="8"/>
      <c r="E138" s="12" t="s">
        <v>101</v>
      </c>
      <c r="F138" s="13" t="s">
        <v>102</v>
      </c>
      <c r="G138" s="22">
        <v>215900</v>
      </c>
      <c r="H138" s="22">
        <v>215900</v>
      </c>
      <c r="I138" s="22">
        <v>0</v>
      </c>
      <c r="J138" s="22">
        <v>160769</v>
      </c>
    </row>
    <row r="139" spans="2:10" ht="18" customHeight="1">
      <c r="B139" s="8"/>
      <c r="C139" s="8"/>
      <c r="D139" s="8"/>
      <c r="E139" s="12" t="s">
        <v>59</v>
      </c>
      <c r="F139" s="13" t="s">
        <v>164</v>
      </c>
      <c r="G139" s="22">
        <v>100</v>
      </c>
      <c r="H139" s="22">
        <v>100</v>
      </c>
      <c r="I139" s="22">
        <v>0</v>
      </c>
      <c r="J139" s="22">
        <v>197.4</v>
      </c>
    </row>
    <row r="140" spans="2:10" ht="15.75" customHeight="1">
      <c r="B140" s="8"/>
      <c r="C140" s="8"/>
      <c r="D140" s="8"/>
      <c r="E140" s="12" t="s">
        <v>83</v>
      </c>
      <c r="F140" s="13" t="s">
        <v>45</v>
      </c>
      <c r="G140" s="22">
        <v>2000</v>
      </c>
      <c r="H140" s="22">
        <v>2000</v>
      </c>
      <c r="I140" s="22"/>
      <c r="J140" s="22">
        <v>170.18</v>
      </c>
    </row>
    <row r="141" spans="2:10" ht="20.25">
      <c r="B141" s="8"/>
      <c r="C141" s="9" t="s">
        <v>162</v>
      </c>
      <c r="D141" s="9"/>
      <c r="E141" s="9"/>
      <c r="F141" s="10" t="s">
        <v>163</v>
      </c>
      <c r="G141" s="20">
        <f>SUM(G142)</f>
        <v>4000</v>
      </c>
      <c r="H141" s="20">
        <f>SUM(H142)</f>
        <v>4000</v>
      </c>
      <c r="I141" s="20">
        <f>SUM(I142)</f>
        <v>0</v>
      </c>
      <c r="J141" s="20">
        <f>SUM(J142)</f>
        <v>3351.29</v>
      </c>
    </row>
    <row r="142" spans="2:10" ht="18" customHeight="1">
      <c r="B142" s="8"/>
      <c r="C142" s="8"/>
      <c r="D142" s="8"/>
      <c r="E142" s="12" t="s">
        <v>59</v>
      </c>
      <c r="F142" s="13" t="s">
        <v>164</v>
      </c>
      <c r="G142" s="22">
        <v>4000</v>
      </c>
      <c r="H142" s="22">
        <v>4000</v>
      </c>
      <c r="I142" s="22"/>
      <c r="J142" s="22">
        <v>3351.29</v>
      </c>
    </row>
    <row r="143" spans="2:10" ht="16.5" customHeight="1" hidden="1">
      <c r="B143" s="5" t="s">
        <v>165</v>
      </c>
      <c r="C143" s="5"/>
      <c r="D143" s="5"/>
      <c r="E143" s="5"/>
      <c r="F143" s="18" t="s">
        <v>166</v>
      </c>
      <c r="G143" s="19"/>
      <c r="H143" s="19"/>
      <c r="I143" s="19"/>
      <c r="J143" s="19"/>
    </row>
    <row r="144" spans="2:10" ht="17.25" customHeight="1" hidden="1">
      <c r="B144" s="8"/>
      <c r="C144" s="9" t="s">
        <v>167</v>
      </c>
      <c r="D144" s="9"/>
      <c r="E144" s="9"/>
      <c r="F144" s="10" t="s">
        <v>168</v>
      </c>
      <c r="G144" s="20"/>
      <c r="H144" s="20"/>
      <c r="I144" s="20"/>
      <c r="J144" s="20"/>
    </row>
    <row r="145" spans="2:10" ht="30" hidden="1">
      <c r="B145" s="8"/>
      <c r="C145" s="8"/>
      <c r="D145" s="8"/>
      <c r="E145" s="12" t="s">
        <v>169</v>
      </c>
      <c r="F145" s="13" t="s">
        <v>170</v>
      </c>
      <c r="G145" s="22"/>
      <c r="H145" s="22"/>
      <c r="I145" s="22"/>
      <c r="J145" s="22"/>
    </row>
    <row r="146" spans="2:10" ht="30" hidden="1">
      <c r="B146" s="8"/>
      <c r="C146" s="8"/>
      <c r="D146" s="8"/>
      <c r="E146" s="12" t="s">
        <v>171</v>
      </c>
      <c r="F146" s="13" t="s">
        <v>170</v>
      </c>
      <c r="G146" s="22"/>
      <c r="H146" s="22"/>
      <c r="I146" s="22"/>
      <c r="J146" s="22"/>
    </row>
    <row r="147" spans="2:10" ht="28.5" customHeight="1">
      <c r="B147" s="104" t="s">
        <v>172</v>
      </c>
      <c r="C147" s="104"/>
      <c r="D147" s="104"/>
      <c r="E147" s="104"/>
      <c r="F147" s="104"/>
      <c r="G147" s="40">
        <f>SUM(G10+G20+G24+G35+G44+G49+G52+G80+G87+G103+G127+G131+G136)</f>
        <v>19600000</v>
      </c>
      <c r="H147" s="40">
        <f>SUM(H10+H20+H24+H35+H44+H49+H52+H80+H87+H103+H127+H131+H136)</f>
        <v>19400000</v>
      </c>
      <c r="I147" s="40">
        <f>SUM(I10+I20+I24+I35+I44+I52+I80+I87+I103+I127+I131+I136)</f>
        <v>200000</v>
      </c>
      <c r="J147" s="40">
        <f>SUM(J10+J20+J24+J35+J44+J52+J80+J87+J103+J127+J131+J136)</f>
        <v>14819195.22</v>
      </c>
    </row>
    <row r="151" spans="2:7" ht="12.75">
      <c r="B151" s="105"/>
      <c r="C151" s="105"/>
      <c r="D151" s="106"/>
      <c r="E151" s="106"/>
      <c r="F151" s="106"/>
      <c r="G151" s="106"/>
    </row>
    <row r="152" spans="2:7" ht="12.75">
      <c r="B152" s="105"/>
      <c r="C152" s="105"/>
      <c r="D152" s="106"/>
      <c r="E152" s="106"/>
      <c r="F152" s="106"/>
      <c r="G152" s="106"/>
    </row>
  </sheetData>
  <sheetProtection selectLockedCells="1" selectUnlockedCells="1"/>
  <mergeCells count="126">
    <mergeCell ref="H4:J4"/>
    <mergeCell ref="C51:D51"/>
    <mergeCell ref="C122:D122"/>
    <mergeCell ref="C123:D123"/>
    <mergeCell ref="C114:D114"/>
    <mergeCell ref="C115:D115"/>
    <mergeCell ref="C104:D104"/>
    <mergeCell ref="C112:D112"/>
    <mergeCell ref="C113:D113"/>
    <mergeCell ref="C109:D109"/>
    <mergeCell ref="C110:D110"/>
    <mergeCell ref="B104:B126"/>
    <mergeCell ref="B6:J6"/>
    <mergeCell ref="B45:B48"/>
    <mergeCell ref="C37:C38"/>
    <mergeCell ref="C26:D27"/>
    <mergeCell ref="C126:D126"/>
    <mergeCell ref="C100:D100"/>
    <mergeCell ref="C103:D103"/>
    <mergeCell ref="C49:D49"/>
    <mergeCell ref="C50:D50"/>
    <mergeCell ref="B147:F147"/>
    <mergeCell ref="B151:C152"/>
    <mergeCell ref="D151:G151"/>
    <mergeCell ref="D152:G152"/>
    <mergeCell ref="C118:D118"/>
    <mergeCell ref="C119:D119"/>
    <mergeCell ref="C120:D120"/>
    <mergeCell ref="C121:D121"/>
    <mergeCell ref="C124:D124"/>
    <mergeCell ref="C125:D125"/>
    <mergeCell ref="C106:D106"/>
    <mergeCell ref="C90:D90"/>
    <mergeCell ref="C91:D91"/>
    <mergeCell ref="C92:D92"/>
    <mergeCell ref="C97:D97"/>
    <mergeCell ref="C98:D98"/>
    <mergeCell ref="C105:D105"/>
    <mergeCell ref="C96:D96"/>
    <mergeCell ref="C108:D108"/>
    <mergeCell ref="C116:D116"/>
    <mergeCell ref="C117:D117"/>
    <mergeCell ref="C99:D99"/>
    <mergeCell ref="C88:D88"/>
    <mergeCell ref="B84:B86"/>
    <mergeCell ref="C111:D111"/>
    <mergeCell ref="C93:D93"/>
    <mergeCell ref="C94:D94"/>
    <mergeCell ref="C95:D95"/>
    <mergeCell ref="C89:D89"/>
    <mergeCell ref="C82:D82"/>
    <mergeCell ref="C83:D83"/>
    <mergeCell ref="C84:D84"/>
    <mergeCell ref="C85:D85"/>
    <mergeCell ref="C86:D86"/>
    <mergeCell ref="C87:D87"/>
    <mergeCell ref="C80:D80"/>
    <mergeCell ref="C81:D81"/>
    <mergeCell ref="C72:D72"/>
    <mergeCell ref="C73:D73"/>
    <mergeCell ref="C75:D75"/>
    <mergeCell ref="C76:D76"/>
    <mergeCell ref="C70:D70"/>
    <mergeCell ref="C57:D57"/>
    <mergeCell ref="C77:D77"/>
    <mergeCell ref="C78:D78"/>
    <mergeCell ref="C79:D79"/>
    <mergeCell ref="C74:D74"/>
    <mergeCell ref="C58:D58"/>
    <mergeCell ref="C60:D60"/>
    <mergeCell ref="C61:D61"/>
    <mergeCell ref="C55:D55"/>
    <mergeCell ref="C71:D71"/>
    <mergeCell ref="C56:D56"/>
    <mergeCell ref="C62:D62"/>
    <mergeCell ref="C63:D63"/>
    <mergeCell ref="C64:D64"/>
    <mergeCell ref="C65:D65"/>
    <mergeCell ref="C66:D66"/>
    <mergeCell ref="C67:D67"/>
    <mergeCell ref="C68:D68"/>
    <mergeCell ref="C42:D42"/>
    <mergeCell ref="C44:D44"/>
    <mergeCell ref="C43:D43"/>
    <mergeCell ref="C45:D45"/>
    <mergeCell ref="C46:D46"/>
    <mergeCell ref="B88:B102"/>
    <mergeCell ref="C101:D101"/>
    <mergeCell ref="C52:D52"/>
    <mergeCell ref="C53:D53"/>
    <mergeCell ref="C54:D54"/>
    <mergeCell ref="C47:D47"/>
    <mergeCell ref="C48:D48"/>
    <mergeCell ref="C31:D31"/>
    <mergeCell ref="C32:D32"/>
    <mergeCell ref="C34:D34"/>
    <mergeCell ref="C35:D35"/>
    <mergeCell ref="C36:D36"/>
    <mergeCell ref="C39:D39"/>
    <mergeCell ref="C40:D40"/>
    <mergeCell ref="C41:D41"/>
    <mergeCell ref="C14:D14"/>
    <mergeCell ref="C18:D18"/>
    <mergeCell ref="C20:D20"/>
    <mergeCell ref="C21:D21"/>
    <mergeCell ref="C33:D33"/>
    <mergeCell ref="C22:C23"/>
    <mergeCell ref="C24:D24"/>
    <mergeCell ref="C25:D25"/>
    <mergeCell ref="C30:D30"/>
    <mergeCell ref="B7:B9"/>
    <mergeCell ref="C7:D9"/>
    <mergeCell ref="E7:E9"/>
    <mergeCell ref="F7:F9"/>
    <mergeCell ref="G7:I7"/>
    <mergeCell ref="H8:I8"/>
    <mergeCell ref="J7:J9"/>
    <mergeCell ref="G8:G9"/>
    <mergeCell ref="C16:D16"/>
    <mergeCell ref="C17:D17"/>
    <mergeCell ref="H2:J2"/>
    <mergeCell ref="H5:J5"/>
    <mergeCell ref="C10:D10"/>
    <mergeCell ref="C11:D11"/>
    <mergeCell ref="C12:D12"/>
    <mergeCell ref="C13:D13"/>
  </mergeCells>
  <printOptions/>
  <pageMargins left="0.19652777777777777" right="0.19652777777777777" top="0.9840277777777777" bottom="0.9840277777777777" header="0.5118055555555555" footer="0.511805555555555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JG1</dc:creator>
  <cp:keywords/>
  <dc:description/>
  <cp:lastModifiedBy>JG1</cp:lastModifiedBy>
  <cp:lastPrinted>2016-12-20T08:01:50Z</cp:lastPrinted>
  <dcterms:created xsi:type="dcterms:W3CDTF">2016-10-13T09:29:58Z</dcterms:created>
  <dcterms:modified xsi:type="dcterms:W3CDTF">2016-12-20T08:03:39Z</dcterms:modified>
  <cp:category/>
  <cp:version/>
  <cp:contentType/>
  <cp:contentStatus/>
</cp:coreProperties>
</file>