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028" activeTab="0"/>
  </bookViews>
  <sheets>
    <sheet name="doc1" sheetId="1" r:id="rId1"/>
    <sheet name="Arkusz1" sheetId="2" r:id="rId2"/>
    <sheet name="Raport zgodności" sheetId="3" r:id="rId3"/>
  </sheets>
  <definedNames/>
  <calcPr fullCalcOnLoad="1"/>
</workbook>
</file>

<file path=xl/sharedStrings.xml><?xml version="1.0" encoding="utf-8"?>
<sst xmlns="http://schemas.openxmlformats.org/spreadsheetml/2006/main" count="747" uniqueCount="259">
  <si>
    <t>Dział</t>
  </si>
  <si>
    <t>Rozdział</t>
  </si>
  <si>
    <t>§</t>
  </si>
  <si>
    <t>1</t>
  </si>
  <si>
    <t>2</t>
  </si>
  <si>
    <t>3</t>
  </si>
  <si>
    <t>4</t>
  </si>
  <si>
    <t>5</t>
  </si>
  <si>
    <t>6</t>
  </si>
  <si>
    <t>010</t>
  </si>
  <si>
    <t>Rolnictwo i łowiectwo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</si>
  <si>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</si>
  <si>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</si>
  <si>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</si>
  <si>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</si>
  <si>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</si>
  <si>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</si>
  <si>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</si>
  <si>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</si>
  <si>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</si>
  <si>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</si>
  <si>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</si>
  <si>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</si>
  <si>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</si>
  <si>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Niepełnosprawnych</t>
  </si>
  <si>
    <t>4210</t>
  </si>
  <si>
    <t>Zakup materiałów i wyposażenia</t>
  </si>
  <si>
    <t>4260</t>
  </si>
  <si>
    <t>Zakup energii</t>
  </si>
  <si>
    <t>4300</t>
  </si>
  <si>
    <t>Zakup usług pozostałych</t>
  </si>
  <si>
    <t>4360</t>
  </si>
  <si>
    <t>Opłaty z tytułu zakupu usług telekomunikacyjnych świadczonych w ruchomej publicznej sieci telefonicznej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</si>
  <si>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</si>
  <si>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</si>
  <si>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</si>
  <si>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</si>
  <si>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</si>
  <si>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</si>
  <si>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</si>
  <si>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</si>
  <si>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</si>
  <si>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</si>
  <si>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</si>
  <si>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</si>
  <si>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Pozostała działalność</t>
  </si>
  <si>
    <t>4170</t>
  </si>
  <si>
    <t>Wynagrodzenia bezosobowe</t>
  </si>
  <si>
    <t>600</t>
  </si>
  <si>
    <t>Transport i łączność</t>
  </si>
  <si>
    <t>60016</t>
  </si>
  <si>
    <t>Drogi publiczne gminne</t>
  </si>
  <si>
    <t>4270</t>
  </si>
  <si>
    <t>Zakup usług remontowych</t>
  </si>
  <si>
    <t>700</t>
  </si>
  <si>
    <t>Gospodarka mieszkaniowa</t>
  </si>
  <si>
    <t>70005</t>
  </si>
  <si>
    <t>Gospodarka gruntami i nieruchomościami</t>
  </si>
  <si>
    <t>710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</si>
  <si>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</si>
  <si>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</si>
  <si>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</si>
  <si>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</si>
  <si>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</si>
  <si>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</si>
  <si>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</si>
  <si>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</si>
  <si>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</si>
  <si>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</si>
  <si>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</si>
  <si>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</si>
  <si>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</si>
  <si>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</si>
  <si>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4280</t>
  </si>
  <si>
    <t>Zakup usług zdrowotnych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</si>
  <si>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</si>
  <si>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</si>
  <si>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</si>
  <si>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</si>
  <si>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2710</t>
  </si>
  <si>
    <t>Dotacja celowa na pomoc finansową udzielaną między jednostkami samorządu terytorialnego na dofinansowanie własnych zadań bieżących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</si>
  <si>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</si>
  <si>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</si>
  <si>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</si>
  <si>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</si>
  <si>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</si>
  <si>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</si>
  <si>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</si>
  <si>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</si>
  <si>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</si>
  <si>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</si>
  <si>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</si>
  <si>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</si>
  <si>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</si>
  <si>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</si>
  <si>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</si>
  <si>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</si>
  <si>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</si>
  <si>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</si>
  <si>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</si>
  <si>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</si>
  <si>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</si>
  <si>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</si>
  <si>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</si>
  <si>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</si>
  <si>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</si>
  <si>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</si>
  <si>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</si>
  <si>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</si>
  <si>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80103</t>
  </si>
  <si>
    <t>Oddziały przedszkolne w szkołach podstawowych</t>
  </si>
  <si>
    <t>80104</t>
  </si>
  <si>
    <t xml:space="preserve">Przedszkola </t>
  </si>
  <si>
    <t>4220</t>
  </si>
  <si>
    <t>Zakup środków żywności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</si>
  <si>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</si>
  <si>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</si>
  <si>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</si>
  <si>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</si>
  <si>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</si>
  <si>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</si>
  <si>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</si>
  <si>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</si>
  <si>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</si>
  <si>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</si>
  <si>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</si>
  <si>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</si>
  <si>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</si>
  <si>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</si>
  <si>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</si>
  <si>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</si>
  <si>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</si>
  <si>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</si>
  <si>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</si>
  <si>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</si>
  <si>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85205</t>
  </si>
  <si>
    <t>Zadania w zakresie przeciwdziałania przemocy w rodzinie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</si>
  <si>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</si>
  <si>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</si>
  <si>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</si>
  <si>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</si>
  <si>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</si>
  <si>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</si>
  <si>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</si>
  <si>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</si>
  <si>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</si>
  <si>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</si>
  <si>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</si>
  <si>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</si>
  <si>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</si>
  <si>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</si>
  <si>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</si>
  <si>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</si>
  <si>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</si>
  <si>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</si>
  <si>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</si>
  <si>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</si>
  <si>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komunalna i ochrona środowiska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</si>
  <si>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</si>
  <si>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</si>
  <si>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</si>
  <si>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</si>
  <si>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</si>
  <si>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2900</t>
  </si>
  <si>
    <t>Wpłaty gmin i powiatów na rzecz innych jednostek samorządu terytorialnego oraz związków gmin lub związków powiatów na dofinansowanie zadań bieżących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</si>
  <si>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</si>
  <si>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</si>
  <si>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</si>
  <si>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</si>
  <si>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</si>
  <si>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</si>
  <si>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926</t>
  </si>
  <si>
    <t>Kultura fizyczna i sport</t>
  </si>
  <si>
    <t>92605</t>
  </si>
  <si>
    <t>Zadania w zakresie kultury fizycznej i sportu</t>
  </si>
  <si>
    <t>2820</t>
  </si>
  <si>
    <t>Dotacja celowa z budżetu na finansowanie lub dofinansowanie zadań zleconych do realizacji stowarzyszeniom</t>
  </si>
  <si>
    <t>Treść</t>
  </si>
  <si>
    <t>Ogółem</t>
  </si>
  <si>
    <t>z tego:</t>
  </si>
  <si>
    <t>bieżące</t>
  </si>
  <si>
    <t>majątkowe</t>
  </si>
  <si>
    <t>Wydatki ogółem</t>
  </si>
  <si>
    <t>Tabela nr 2</t>
  </si>
  <si>
    <t>90002</t>
  </si>
  <si>
    <t>Gospodarka odpadami</t>
  </si>
  <si>
    <t>85206</t>
  </si>
  <si>
    <t>Wspieranie rodziny</t>
  </si>
  <si>
    <t>4390</t>
  </si>
  <si>
    <t>Zakup usług obejmujących wykonanie ekspertyz, analiz i opinii</t>
  </si>
  <si>
    <t>Podróze służbowe krajowe</t>
  </si>
  <si>
    <t>80195</t>
  </si>
  <si>
    <t>4520</t>
  </si>
  <si>
    <t>Opłaty na rzecz budzetów jst</t>
  </si>
  <si>
    <t>Szkolenie pracowników</t>
  </si>
  <si>
    <t>Wynagrodzenie osobowe pracowników</t>
  </si>
  <si>
    <t xml:space="preserve">Opłaty z tytułu zakupu usług telekomunikacyjnych </t>
  </si>
  <si>
    <t xml:space="preserve">Opłata z tytułu zakupu usług telekomunikacyjnych </t>
  </si>
  <si>
    <t>Opłaty z tytułu zakupu usług telekomunikacyjnych</t>
  </si>
  <si>
    <t>6060</t>
  </si>
  <si>
    <t>Wydatki na zakupy inwestycyjne jednostek budżetowych</t>
  </si>
  <si>
    <t>Plan_2016_Wydatki_2015.xls — raport zgodności</t>
  </si>
  <si>
    <t>Uruchom na: 2015-11-09 12:54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</si>
  <si>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</si>
  <si>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</si>
  <si>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</si>
  <si>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</si>
  <si>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</si>
  <si>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</si>
  <si>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01095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</si>
  <si>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</si>
  <si>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</si>
  <si>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</si>
  <si>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Wybory Prezydenta Rzeczypospolitej Polskiej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</si>
  <si>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</si>
  <si>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</si>
  <si>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</si>
  <si>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854</t>
  </si>
  <si>
    <t>85415</t>
  </si>
  <si>
    <t>3240</t>
  </si>
  <si>
    <t>3260</t>
  </si>
  <si>
    <t>Edukacyjna opieka wychowawcza</t>
  </si>
  <si>
    <t>Pomoc materialna dla uczniów</t>
  </si>
  <si>
    <t>Stypendia dla uczniów</t>
  </si>
  <si>
    <t>Inne formy pomocy dla uczniów</t>
  </si>
  <si>
    <t>7</t>
  </si>
  <si>
    <t>8</t>
  </si>
  <si>
    <t>Wykonanie za III kwartał 2016 roku</t>
  </si>
  <si>
    <t>2910</t>
  </si>
  <si>
    <t>75109</t>
  </si>
  <si>
    <t>75404</t>
  </si>
  <si>
    <t>6170</t>
  </si>
  <si>
    <t>85211</t>
  </si>
  <si>
    <t>85230</t>
  </si>
  <si>
    <t>85501</t>
  </si>
  <si>
    <t>855</t>
  </si>
  <si>
    <t>85503</t>
  </si>
  <si>
    <t>85502</t>
  </si>
  <si>
    <t>752</t>
  </si>
  <si>
    <t>75212</t>
  </si>
  <si>
    <t>Planowane wydatki budżetu na 2017r</t>
  </si>
  <si>
    <t>Planowane wydatki na 2017r</t>
  </si>
  <si>
    <t>Obrona narodowa</t>
  </si>
  <si>
    <t>Pozostałe wydatki obronne</t>
  </si>
  <si>
    <t>Komendy Wojewódzkie Policji</t>
  </si>
  <si>
    <t>Rodzina</t>
  </si>
  <si>
    <t>świadczenia wychowawcze</t>
  </si>
  <si>
    <t>Pomoc w zakresie dożywiania</t>
  </si>
  <si>
    <t>Świadczenie wychowawcze</t>
  </si>
  <si>
    <t>Wpłaty jednostek na państwowy fundusz celowy na finansowanie lub dofinansowanie zadań inwestycyjnych</t>
  </si>
  <si>
    <t>Zwrot dotacji oraz płatnosci</t>
  </si>
  <si>
    <t>Działalność usługowa</t>
  </si>
  <si>
    <t>Karta Dużej Rodziny</t>
  </si>
  <si>
    <t>75095</t>
  </si>
  <si>
    <t>2329</t>
  </si>
  <si>
    <t>Dotacja celowa przekazane do powiatu na zadania bieżące realizowane na podstawie porozumień (umów) miedzy jednostkami sam.terytorialnego</t>
  </si>
  <si>
    <t>z dnia 15 grudnia 2016 roku.</t>
  </si>
  <si>
    <t xml:space="preserve">                                  do  uchwały budżetowej na 2017 rok</t>
  </si>
  <si>
    <t xml:space="preserve">                                  Nr XXII/120/2016   Rady Gminy w Kazanowie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</si>
</sst>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;[Red]#,##0.00"/>
  </numFmts>
  <fonts count="5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39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21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3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11" xfId="0" applyNumberFormat="1" applyFont="1" applyFill="1" applyBorder="1" applyAlignment="1" applyProtection="1">
      <alignment horizontal="left" vertical="top" wrapText="1"/>
      <protection locked="0"/>
    </xf>
    <xf numFmtId="0" fontId="1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37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8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38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9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8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9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17" xfId="0" applyNumberFormat="1" applyFont="1" applyFill="1" applyBorder="1" applyAlignment="1" applyProtection="1">
      <alignment horizontal="left" vertical="center" wrapText="1"/>
      <protection locked="0"/>
    </xf>
    <xf numFmtId="4" fontId="1" fillId="39" borderId="15" xfId="0" applyNumberFormat="1" applyFont="1" applyFill="1" applyBorder="1" applyAlignment="1" applyProtection="1">
      <alignment horizontal="right" vertical="center" wrapText="1"/>
      <protection locked="0"/>
    </xf>
    <xf numFmtId="4" fontId="1" fillId="39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9" borderId="19" xfId="0" applyNumberFormat="1" applyFont="1" applyFill="1" applyBorder="1" applyAlignment="1" applyProtection="1">
      <alignment vertical="center" wrapText="1"/>
      <protection locked="0"/>
    </xf>
    <xf numFmtId="49" fontId="1" fillId="39" borderId="22" xfId="0" applyNumberFormat="1" applyFont="1" applyFill="1" applyBorder="1" applyAlignment="1" applyProtection="1">
      <alignment vertical="center" wrapText="1"/>
      <protection locked="0"/>
    </xf>
    <xf numFmtId="49" fontId="1" fillId="39" borderId="23" xfId="0" applyNumberFormat="1" applyFont="1" applyFill="1" applyBorder="1" applyAlignment="1" applyProtection="1">
      <alignment vertical="center" wrapText="1"/>
      <protection locked="0"/>
    </xf>
    <xf numFmtId="49" fontId="1" fillId="39" borderId="24" xfId="0" applyNumberFormat="1" applyFont="1" applyFill="1" applyBorder="1" applyAlignment="1" applyProtection="1">
      <alignment vertical="center" wrapText="1"/>
      <protection locked="0"/>
    </xf>
    <xf numFmtId="49" fontId="1" fillId="33" borderId="18" xfId="0" applyNumberFormat="1" applyFont="1" applyFill="1" applyBorder="1" applyAlignment="1" applyProtection="1">
      <alignment vertical="center" wrapText="1"/>
      <protection locked="0"/>
    </xf>
    <xf numFmtId="49" fontId="1" fillId="33" borderId="25" xfId="0" applyNumberFormat="1" applyFont="1" applyFill="1" applyBorder="1" applyAlignment="1" applyProtection="1">
      <alignment vertical="center" wrapText="1"/>
      <protection locked="0"/>
    </xf>
    <xf numFmtId="49" fontId="1" fillId="33" borderId="26" xfId="0" applyNumberFormat="1" applyFont="1" applyFill="1" applyBorder="1" applyAlignment="1" applyProtection="1">
      <alignment vertical="center" wrapText="1"/>
      <protection locked="0"/>
    </xf>
    <xf numFmtId="49" fontId="1" fillId="39" borderId="21" xfId="0" applyNumberFormat="1" applyFont="1" applyFill="1" applyBorder="1" applyAlignment="1" applyProtection="1">
      <alignment vertical="center" wrapText="1"/>
      <protection locked="0"/>
    </xf>
    <xf numFmtId="49" fontId="1" fillId="39" borderId="27" xfId="0" applyNumberFormat="1" applyFont="1" applyFill="1" applyBorder="1" applyAlignment="1" applyProtection="1">
      <alignment vertical="center" wrapText="1"/>
      <protection locked="0"/>
    </xf>
    <xf numFmtId="49" fontId="1" fillId="33" borderId="14" xfId="0" applyNumberFormat="1" applyFont="1" applyFill="1" applyBorder="1" applyAlignment="1" applyProtection="1">
      <alignment vertical="center" wrapText="1"/>
      <protection locked="0"/>
    </xf>
    <xf numFmtId="4" fontId="1" fillId="33" borderId="28" xfId="0" applyNumberFormat="1" applyFont="1" applyFill="1" applyBorder="1" applyAlignment="1" applyProtection="1">
      <alignment horizontal="right" vertical="center" wrapText="1"/>
      <protection locked="0"/>
    </xf>
    <xf numFmtId="4" fontId="7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0" borderId="0" xfId="0" applyNumberFormat="1" applyFont="1" applyFill="1" applyBorder="1" applyAlignment="1" applyProtection="1">
      <alignment horizontal="left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39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39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41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41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41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41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39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39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0" xfId="0" applyNumberFormat="1" applyFont="1" applyFill="1" applyBorder="1" applyAlignment="1" applyProtection="1">
      <alignment vertical="center" wrapText="1"/>
      <protection locked="0"/>
    </xf>
    <xf numFmtId="4" fontId="1" fillId="33" borderId="2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3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5" xfId="0" applyNumberFormat="1" applyFont="1" applyFill="1" applyBorder="1" applyAlignment="1" applyProtection="1">
      <alignment horizontal="right" vertical="center"/>
      <protection locked="0"/>
    </xf>
    <xf numFmtId="4" fontId="7" fillId="38" borderId="15" xfId="0" applyNumberFormat="1" applyFont="1" applyFill="1" applyBorder="1" applyAlignment="1" applyProtection="1">
      <alignment horizontal="right" vertical="center"/>
      <protection locked="0"/>
    </xf>
    <xf numFmtId="49" fontId="1" fillId="39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39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0" borderId="31" xfId="0" applyNumberFormat="1" applyFont="1" applyFill="1" applyBorder="1" applyAlignment="1" applyProtection="1">
      <alignment horizontal="center" vertical="center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33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7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39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0" xfId="0" applyNumberFormat="1" applyFont="1" applyFill="1" applyAlignment="1" applyProtection="1">
      <alignment horizontal="lef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41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41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41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41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4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41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46" xfId="0" applyNumberFormat="1" applyFont="1" applyFill="1" applyBorder="1" applyAlignment="1" applyProtection="1">
      <alignment horizontal="left" vertical="center" wrapText="1"/>
      <protection locked="0"/>
    </xf>
    <xf numFmtId="49" fontId="9" fillId="39" borderId="41" xfId="0" applyNumberFormat="1" applyFont="1" applyFill="1" applyBorder="1" applyAlignment="1" applyProtection="1">
      <alignment horizontal="center" vertical="center" wrapText="1"/>
      <protection locked="0"/>
    </xf>
    <xf numFmtId="49" fontId="9" fillId="39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41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9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41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1" fillId="39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6" fillId="33" borderId="0" xfId="0" applyNumberFormat="1" applyFont="1" applyFill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zoomScale="65" zoomScaleNormal="65" workbookViewId="0" topLeftCell="A1">
      <selection activeCell="I3" sqref="I3:L3"/>
    </sheetView>
  </sheetViews>
  <sheetFormatPr defaultColWidth="9.33203125" defaultRowHeight="12.75"/>
  <cols>
    <col min="1" max="2" width="3" style="0" customWidth="1"/>
    <col min="3" max="3" width="5.5" style="0" customWidth="1"/>
    <col min="4" max="4" width="10.33203125" style="0" customWidth="1"/>
    <col min="5" max="5" width="6.16015625" style="0" customWidth="1"/>
    <col min="6" max="6" width="4.66015625" style="0" customWidth="1"/>
    <col min="7" max="7" width="25.5" style="0" customWidth="1"/>
    <col min="8" max="8" width="17.66015625" style="0" customWidth="1"/>
    <col min="9" max="9" width="21.16015625" style="0" customWidth="1"/>
    <col min="10" max="10" width="19.16015625" style="0" customWidth="1"/>
    <col min="11" max="11" width="17.5" style="0" customWidth="1"/>
    <col min="12" max="12" width="22.33203125" style="7" customWidth="1"/>
  </cols>
  <sheetData>
    <row r="1" spans="1:12" ht="12" customHeight="1">
      <c r="A1" s="5"/>
      <c r="B1" s="5"/>
      <c r="C1" s="5"/>
      <c r="D1" s="5"/>
      <c r="E1" s="5"/>
      <c r="F1" s="5"/>
      <c r="G1" s="5"/>
      <c r="H1" s="5"/>
      <c r="I1" s="215"/>
      <c r="J1" s="211" t="s">
        <v>183</v>
      </c>
      <c r="K1" s="211"/>
      <c r="L1" s="211"/>
    </row>
    <row r="2" spans="2:12" ht="12.75" customHeight="1">
      <c r="B2" s="6"/>
      <c r="C2" s="6"/>
      <c r="D2" s="6"/>
      <c r="E2" s="6"/>
      <c r="F2" s="6"/>
      <c r="G2" s="6"/>
      <c r="H2" s="6"/>
      <c r="I2" s="212" t="s">
        <v>257</v>
      </c>
      <c r="J2" s="212"/>
      <c r="K2" s="212"/>
      <c r="L2" s="212"/>
    </row>
    <row r="3" spans="1:12" ht="12" customHeight="1">
      <c r="A3" s="5"/>
      <c r="B3" s="5"/>
      <c r="C3" s="5"/>
      <c r="D3" s="5"/>
      <c r="E3" s="5"/>
      <c r="F3" s="5"/>
      <c r="G3" s="5"/>
      <c r="H3" s="5"/>
      <c r="I3" s="213" t="s">
        <v>258</v>
      </c>
      <c r="J3" s="213"/>
      <c r="K3" s="213"/>
      <c r="L3" s="213"/>
    </row>
    <row r="4" spans="1:12" ht="12.75" customHeight="1">
      <c r="A4" s="175"/>
      <c r="B4" s="175"/>
      <c r="C4" s="176"/>
      <c r="D4" s="176"/>
      <c r="E4" s="176"/>
      <c r="F4" s="177"/>
      <c r="G4" s="177"/>
      <c r="H4" s="5"/>
      <c r="I4" s="215"/>
      <c r="J4" s="213" t="s">
        <v>256</v>
      </c>
      <c r="K4" s="213"/>
      <c r="L4" s="214"/>
    </row>
    <row r="5" spans="3:12" ht="39" customHeight="1">
      <c r="C5" s="2"/>
      <c r="D5" s="185" t="s">
        <v>240</v>
      </c>
      <c r="E5" s="185"/>
      <c r="F5" s="185"/>
      <c r="G5" s="185"/>
      <c r="H5" s="185"/>
      <c r="I5" s="185"/>
      <c r="J5" s="185"/>
      <c r="K5" s="185"/>
      <c r="L5" s="185"/>
    </row>
    <row r="6" spans="3:12" ht="9.75" customHeight="1">
      <c r="C6" s="4"/>
      <c r="D6" s="4"/>
      <c r="E6" s="4"/>
      <c r="F6" s="3"/>
      <c r="G6" s="3"/>
      <c r="J6" s="5"/>
      <c r="L6" s="9"/>
    </row>
    <row r="7" spans="1:12" ht="13.5" customHeight="1">
      <c r="A7" s="77"/>
      <c r="B7" s="178" t="s">
        <v>0</v>
      </c>
      <c r="C7" s="178"/>
      <c r="D7" s="178" t="s">
        <v>1</v>
      </c>
      <c r="E7" s="178" t="s">
        <v>2</v>
      </c>
      <c r="F7" s="178"/>
      <c r="G7" s="178" t="s">
        <v>177</v>
      </c>
      <c r="H7" s="178"/>
      <c r="I7" s="178" t="s">
        <v>241</v>
      </c>
      <c r="J7" s="178"/>
      <c r="K7" s="180"/>
      <c r="L7" s="186" t="s">
        <v>227</v>
      </c>
    </row>
    <row r="8" spans="1:12" ht="13.5" customHeight="1">
      <c r="A8" s="77"/>
      <c r="B8" s="178"/>
      <c r="C8" s="178"/>
      <c r="D8" s="178"/>
      <c r="E8" s="178"/>
      <c r="F8" s="178"/>
      <c r="G8" s="178"/>
      <c r="H8" s="178"/>
      <c r="I8" s="178" t="s">
        <v>178</v>
      </c>
      <c r="J8" s="181" t="s">
        <v>179</v>
      </c>
      <c r="K8" s="182"/>
      <c r="L8" s="187"/>
    </row>
    <row r="9" spans="1:12" ht="11.25" customHeight="1">
      <c r="A9" s="77"/>
      <c r="B9" s="178"/>
      <c r="C9" s="178"/>
      <c r="D9" s="178"/>
      <c r="E9" s="178"/>
      <c r="F9" s="178"/>
      <c r="G9" s="178"/>
      <c r="H9" s="178"/>
      <c r="I9" s="178"/>
      <c r="J9" s="183" t="s">
        <v>180</v>
      </c>
      <c r="K9" s="184" t="s">
        <v>181</v>
      </c>
      <c r="L9" s="187"/>
    </row>
    <row r="10" spans="1:12" ht="25.5" customHeight="1">
      <c r="A10" s="77"/>
      <c r="B10" s="178"/>
      <c r="C10" s="178"/>
      <c r="D10" s="178"/>
      <c r="E10" s="178"/>
      <c r="F10" s="178"/>
      <c r="G10" s="178"/>
      <c r="H10" s="178"/>
      <c r="I10" s="178"/>
      <c r="J10" s="183"/>
      <c r="K10" s="184"/>
      <c r="L10" s="188"/>
    </row>
    <row r="11" spans="1:12" ht="19.5" customHeight="1">
      <c r="A11" s="77"/>
      <c r="B11" s="179" t="s">
        <v>3</v>
      </c>
      <c r="C11" s="179"/>
      <c r="D11" s="19" t="s">
        <v>4</v>
      </c>
      <c r="E11" s="179" t="s">
        <v>5</v>
      </c>
      <c r="F11" s="179"/>
      <c r="G11" s="179" t="s">
        <v>6</v>
      </c>
      <c r="H11" s="179"/>
      <c r="I11" s="19" t="s">
        <v>7</v>
      </c>
      <c r="J11" s="20" t="s">
        <v>8</v>
      </c>
      <c r="K11" s="21" t="s">
        <v>225</v>
      </c>
      <c r="L11" s="10" t="s">
        <v>226</v>
      </c>
    </row>
    <row r="12" spans="1:12" ht="21.75" customHeight="1">
      <c r="A12" s="77"/>
      <c r="B12" s="134" t="s">
        <v>9</v>
      </c>
      <c r="C12" s="134"/>
      <c r="D12" s="22"/>
      <c r="E12" s="134"/>
      <c r="F12" s="134"/>
      <c r="G12" s="118" t="s">
        <v>10</v>
      </c>
      <c r="H12" s="118"/>
      <c r="I12" s="23">
        <f>I13+I30+I32</f>
        <v>1055638</v>
      </c>
      <c r="J12" s="23">
        <f>J13+J30+J32</f>
        <v>501638</v>
      </c>
      <c r="K12" s="23">
        <f>K13+K30+K32</f>
        <v>554000</v>
      </c>
      <c r="L12" s="23">
        <f>L13+L30+L32</f>
        <v>589439.51</v>
      </c>
    </row>
    <row r="13" spans="1:12" ht="31.5" customHeight="1">
      <c r="A13" s="77"/>
      <c r="B13" s="169"/>
      <c r="C13" s="170"/>
      <c r="D13" s="24" t="s">
        <v>11</v>
      </c>
      <c r="E13" s="144"/>
      <c r="F13" s="144"/>
      <c r="G13" s="117" t="s">
        <v>12</v>
      </c>
      <c r="H13" s="117"/>
      <c r="I13" s="25">
        <f>SUM(I14:I29)</f>
        <v>1049138</v>
      </c>
      <c r="J13" s="25">
        <f>SUM(J14:J29)</f>
        <v>495138</v>
      </c>
      <c r="K13" s="25">
        <f>SUM(K14:K29)</f>
        <v>554000</v>
      </c>
      <c r="L13" s="25">
        <f>SUM(L14:L29)</f>
        <v>348009.49</v>
      </c>
    </row>
    <row r="14" spans="1:12" ht="42" customHeight="1">
      <c r="A14" s="77"/>
      <c r="B14" s="171"/>
      <c r="C14" s="172"/>
      <c r="D14" s="125"/>
      <c r="E14" s="132" t="s">
        <v>13</v>
      </c>
      <c r="F14" s="132"/>
      <c r="G14" s="113" t="s">
        <v>14</v>
      </c>
      <c r="H14" s="113"/>
      <c r="I14" s="27">
        <v>800</v>
      </c>
      <c r="J14" s="27">
        <v>800</v>
      </c>
      <c r="K14" s="28">
        <v>0</v>
      </c>
      <c r="L14" s="29">
        <v>260</v>
      </c>
    </row>
    <row r="15" spans="1:12" ht="28.5" customHeight="1">
      <c r="A15" s="77"/>
      <c r="B15" s="171"/>
      <c r="C15" s="172"/>
      <c r="D15" s="123"/>
      <c r="E15" s="132" t="s">
        <v>15</v>
      </c>
      <c r="F15" s="132"/>
      <c r="G15" s="113" t="s">
        <v>16</v>
      </c>
      <c r="H15" s="113"/>
      <c r="I15" s="27">
        <v>116000</v>
      </c>
      <c r="J15" s="27">
        <v>116000</v>
      </c>
      <c r="K15" s="28">
        <v>0</v>
      </c>
      <c r="L15" s="29">
        <v>83768.02</v>
      </c>
    </row>
    <row r="16" spans="1:12" ht="26.25" customHeight="1">
      <c r="A16" s="77"/>
      <c r="B16" s="171"/>
      <c r="C16" s="172"/>
      <c r="D16" s="123"/>
      <c r="E16" s="132" t="s">
        <v>17</v>
      </c>
      <c r="F16" s="132"/>
      <c r="G16" s="113" t="s">
        <v>18</v>
      </c>
      <c r="H16" s="113"/>
      <c r="I16" s="27">
        <v>8100</v>
      </c>
      <c r="J16" s="27">
        <v>8100</v>
      </c>
      <c r="K16" s="28">
        <v>0</v>
      </c>
      <c r="L16" s="29">
        <v>8855.55</v>
      </c>
    </row>
    <row r="17" spans="1:12" ht="30" customHeight="1">
      <c r="A17" s="77"/>
      <c r="B17" s="171"/>
      <c r="C17" s="172"/>
      <c r="D17" s="123"/>
      <c r="E17" s="132" t="s">
        <v>19</v>
      </c>
      <c r="F17" s="132"/>
      <c r="G17" s="113" t="s">
        <v>20</v>
      </c>
      <c r="H17" s="113"/>
      <c r="I17" s="27">
        <v>23000</v>
      </c>
      <c r="J17" s="27">
        <v>23000</v>
      </c>
      <c r="K17" s="28">
        <v>0</v>
      </c>
      <c r="L17" s="29">
        <v>14507.44</v>
      </c>
    </row>
    <row r="18" spans="1:12" ht="18" customHeight="1">
      <c r="A18" s="77"/>
      <c r="B18" s="171"/>
      <c r="C18" s="172"/>
      <c r="D18" s="123"/>
      <c r="E18" s="132" t="s">
        <v>21</v>
      </c>
      <c r="F18" s="132"/>
      <c r="G18" s="113" t="s">
        <v>22</v>
      </c>
      <c r="H18" s="113"/>
      <c r="I18" s="27">
        <v>3300</v>
      </c>
      <c r="J18" s="27">
        <v>3300</v>
      </c>
      <c r="K18" s="28">
        <v>0</v>
      </c>
      <c r="L18" s="29">
        <v>2078.57</v>
      </c>
    </row>
    <row r="19" spans="1:12" ht="36" customHeight="1">
      <c r="A19" s="77"/>
      <c r="B19" s="171"/>
      <c r="C19" s="172"/>
      <c r="D19" s="123"/>
      <c r="E19" s="132" t="s">
        <v>23</v>
      </c>
      <c r="F19" s="132"/>
      <c r="G19" s="113" t="s">
        <v>24</v>
      </c>
      <c r="H19" s="113"/>
      <c r="I19" s="27">
        <v>6000</v>
      </c>
      <c r="J19" s="27">
        <v>6000</v>
      </c>
      <c r="K19" s="28">
        <v>0</v>
      </c>
      <c r="L19" s="29">
        <v>4990.48</v>
      </c>
    </row>
    <row r="20" spans="1:12" ht="24" customHeight="1">
      <c r="A20" s="77"/>
      <c r="B20" s="171"/>
      <c r="C20" s="172"/>
      <c r="D20" s="123"/>
      <c r="E20" s="132" t="s">
        <v>25</v>
      </c>
      <c r="F20" s="132"/>
      <c r="G20" s="113" t="s">
        <v>26</v>
      </c>
      <c r="H20" s="113"/>
      <c r="I20" s="27">
        <v>42000</v>
      </c>
      <c r="J20" s="27">
        <v>42000</v>
      </c>
      <c r="K20" s="28">
        <v>0</v>
      </c>
      <c r="L20" s="29">
        <v>19460.79</v>
      </c>
    </row>
    <row r="21" spans="1:12" ht="15" customHeight="1">
      <c r="A21" s="77"/>
      <c r="B21" s="171"/>
      <c r="C21" s="172"/>
      <c r="D21" s="123"/>
      <c r="E21" s="132" t="s">
        <v>27</v>
      </c>
      <c r="F21" s="132"/>
      <c r="G21" s="113" t="s">
        <v>28</v>
      </c>
      <c r="H21" s="113"/>
      <c r="I21" s="27">
        <v>102000</v>
      </c>
      <c r="J21" s="27">
        <v>102000</v>
      </c>
      <c r="K21" s="28">
        <v>0</v>
      </c>
      <c r="L21" s="29">
        <v>58619.11</v>
      </c>
    </row>
    <row r="22" spans="1:12" ht="15" customHeight="1">
      <c r="A22" s="77"/>
      <c r="B22" s="171"/>
      <c r="C22" s="172"/>
      <c r="D22" s="123"/>
      <c r="E22" s="130" t="s">
        <v>52</v>
      </c>
      <c r="F22" s="131"/>
      <c r="G22" s="113" t="s">
        <v>53</v>
      </c>
      <c r="H22" s="113"/>
      <c r="I22" s="27">
        <v>85200</v>
      </c>
      <c r="J22" s="27">
        <v>85200</v>
      </c>
      <c r="K22" s="28">
        <v>0</v>
      </c>
      <c r="L22" s="29">
        <v>0</v>
      </c>
    </row>
    <row r="23" spans="1:12" ht="15" customHeight="1">
      <c r="A23" s="77"/>
      <c r="B23" s="171"/>
      <c r="C23" s="172"/>
      <c r="D23" s="123"/>
      <c r="E23" s="132" t="s">
        <v>29</v>
      </c>
      <c r="F23" s="132"/>
      <c r="G23" s="113" t="s">
        <v>30</v>
      </c>
      <c r="H23" s="113"/>
      <c r="I23" s="27">
        <v>87000</v>
      </c>
      <c r="J23" s="27">
        <v>87000</v>
      </c>
      <c r="K23" s="28">
        <v>0</v>
      </c>
      <c r="L23" s="29">
        <v>58609.84</v>
      </c>
    </row>
    <row r="24" spans="1:12" ht="27.75" customHeight="1">
      <c r="A24" s="77"/>
      <c r="B24" s="171"/>
      <c r="C24" s="172"/>
      <c r="D24" s="123"/>
      <c r="E24" s="132" t="s">
        <v>31</v>
      </c>
      <c r="F24" s="132"/>
      <c r="G24" s="113" t="s">
        <v>196</v>
      </c>
      <c r="H24" s="113"/>
      <c r="I24" s="27">
        <v>1000</v>
      </c>
      <c r="J24" s="27">
        <v>1000</v>
      </c>
      <c r="K24" s="28">
        <v>0</v>
      </c>
      <c r="L24" s="29">
        <v>200</v>
      </c>
    </row>
    <row r="25" spans="1:12" ht="15" customHeight="1">
      <c r="A25" s="77"/>
      <c r="B25" s="171"/>
      <c r="C25" s="172"/>
      <c r="D25" s="123"/>
      <c r="E25" s="132" t="s">
        <v>33</v>
      </c>
      <c r="F25" s="132"/>
      <c r="G25" s="113" t="s">
        <v>34</v>
      </c>
      <c r="H25" s="113"/>
      <c r="I25" s="27">
        <v>2000</v>
      </c>
      <c r="J25" s="27">
        <v>2000</v>
      </c>
      <c r="K25" s="28">
        <v>0</v>
      </c>
      <c r="L25" s="29">
        <v>1891.86</v>
      </c>
    </row>
    <row r="26" spans="1:12" ht="15" customHeight="1">
      <c r="A26" s="77"/>
      <c r="B26" s="171"/>
      <c r="C26" s="172"/>
      <c r="D26" s="123"/>
      <c r="E26" s="132" t="s">
        <v>35</v>
      </c>
      <c r="F26" s="132"/>
      <c r="G26" s="113" t="s">
        <v>36</v>
      </c>
      <c r="H26" s="113"/>
      <c r="I26" s="27">
        <v>15000</v>
      </c>
      <c r="J26" s="27">
        <v>15000</v>
      </c>
      <c r="K26" s="28">
        <v>0</v>
      </c>
      <c r="L26" s="29">
        <v>13854.87</v>
      </c>
    </row>
    <row r="27" spans="1:12" ht="26.25" customHeight="1">
      <c r="A27" s="77"/>
      <c r="B27" s="171"/>
      <c r="C27" s="172"/>
      <c r="D27" s="123"/>
      <c r="E27" s="132" t="s">
        <v>37</v>
      </c>
      <c r="F27" s="132"/>
      <c r="G27" s="113" t="s">
        <v>38</v>
      </c>
      <c r="H27" s="113"/>
      <c r="I27" s="27">
        <v>3738</v>
      </c>
      <c r="J27" s="27">
        <v>3738</v>
      </c>
      <c r="K27" s="28">
        <v>0</v>
      </c>
      <c r="L27" s="29">
        <v>3300</v>
      </c>
    </row>
    <row r="28" spans="1:12" ht="27.75" customHeight="1">
      <c r="A28" s="77"/>
      <c r="B28" s="171"/>
      <c r="C28" s="172"/>
      <c r="D28" s="123"/>
      <c r="E28" s="132" t="s">
        <v>39</v>
      </c>
      <c r="F28" s="132"/>
      <c r="G28" s="113" t="s">
        <v>40</v>
      </c>
      <c r="H28" s="113"/>
      <c r="I28" s="27">
        <v>554000</v>
      </c>
      <c r="J28" s="27">
        <v>0</v>
      </c>
      <c r="K28" s="28">
        <v>554000</v>
      </c>
      <c r="L28" s="29">
        <v>62140.79</v>
      </c>
    </row>
    <row r="29" spans="1:12" ht="39.75" customHeight="1">
      <c r="A29" s="77"/>
      <c r="B29" s="171"/>
      <c r="C29" s="172"/>
      <c r="D29" s="126"/>
      <c r="E29" s="130" t="s">
        <v>199</v>
      </c>
      <c r="F29" s="131"/>
      <c r="G29" s="119" t="s">
        <v>200</v>
      </c>
      <c r="H29" s="120"/>
      <c r="I29" s="27">
        <v>0</v>
      </c>
      <c r="J29" s="27">
        <v>0</v>
      </c>
      <c r="K29" s="28">
        <v>0</v>
      </c>
      <c r="L29" s="29">
        <v>15472.17</v>
      </c>
    </row>
    <row r="30" spans="1:12" ht="15" customHeight="1">
      <c r="A30" s="77"/>
      <c r="B30" s="171"/>
      <c r="C30" s="172"/>
      <c r="D30" s="24" t="s">
        <v>41</v>
      </c>
      <c r="E30" s="144"/>
      <c r="F30" s="144"/>
      <c r="G30" s="117" t="s">
        <v>42</v>
      </c>
      <c r="H30" s="117"/>
      <c r="I30" s="25">
        <f>I31</f>
        <v>6500</v>
      </c>
      <c r="J30" s="25">
        <f>J31</f>
        <v>6500</v>
      </c>
      <c r="K30" s="30">
        <f>K31</f>
        <v>0</v>
      </c>
      <c r="L30" s="31">
        <f>L31</f>
        <v>4559.85</v>
      </c>
    </row>
    <row r="31" spans="1:12" ht="56.25" customHeight="1">
      <c r="A31" s="77"/>
      <c r="B31" s="171"/>
      <c r="C31" s="172"/>
      <c r="D31" s="26"/>
      <c r="E31" s="132" t="s">
        <v>43</v>
      </c>
      <c r="F31" s="132"/>
      <c r="G31" s="113" t="s">
        <v>44</v>
      </c>
      <c r="H31" s="113"/>
      <c r="I31" s="27">
        <v>6500</v>
      </c>
      <c r="J31" s="27">
        <v>6500</v>
      </c>
      <c r="K31" s="28">
        <v>0</v>
      </c>
      <c r="L31" s="29">
        <v>4559.85</v>
      </c>
    </row>
    <row r="32" spans="1:12" ht="27" customHeight="1">
      <c r="A32" s="77"/>
      <c r="B32" s="171"/>
      <c r="C32" s="172"/>
      <c r="D32" s="24" t="s">
        <v>209</v>
      </c>
      <c r="E32" s="144"/>
      <c r="F32" s="144"/>
      <c r="G32" s="117" t="s">
        <v>45</v>
      </c>
      <c r="H32" s="117"/>
      <c r="I32" s="25">
        <f>SUM(I33:I37)</f>
        <v>0</v>
      </c>
      <c r="J32" s="25">
        <f>SUM(J33:J37)</f>
        <v>0</v>
      </c>
      <c r="K32" s="25">
        <f>SUM(K33:K37)</f>
        <v>0</v>
      </c>
      <c r="L32" s="25">
        <f>SUM(L33:L37)</f>
        <v>236870.17</v>
      </c>
    </row>
    <row r="33" spans="1:12" ht="30" customHeight="1">
      <c r="A33" s="77"/>
      <c r="B33" s="171"/>
      <c r="C33" s="172"/>
      <c r="D33" s="125"/>
      <c r="E33" s="130" t="s">
        <v>19</v>
      </c>
      <c r="F33" s="131"/>
      <c r="G33" s="113" t="s">
        <v>20</v>
      </c>
      <c r="H33" s="113"/>
      <c r="I33" s="27">
        <v>0</v>
      </c>
      <c r="J33" s="28">
        <v>0</v>
      </c>
      <c r="K33" s="29">
        <v>0</v>
      </c>
      <c r="L33" s="29">
        <v>564.3</v>
      </c>
    </row>
    <row r="34" spans="1:12" ht="15.75" customHeight="1">
      <c r="A34" s="77"/>
      <c r="B34" s="171"/>
      <c r="C34" s="172"/>
      <c r="D34" s="123"/>
      <c r="E34" s="130" t="s">
        <v>21</v>
      </c>
      <c r="F34" s="131"/>
      <c r="G34" s="113" t="s">
        <v>22</v>
      </c>
      <c r="H34" s="113"/>
      <c r="I34" s="27">
        <v>0</v>
      </c>
      <c r="J34" s="28">
        <v>0</v>
      </c>
      <c r="K34" s="29">
        <v>0</v>
      </c>
      <c r="L34" s="29">
        <v>19.6</v>
      </c>
    </row>
    <row r="35" spans="1:12" ht="27" customHeight="1">
      <c r="A35" s="77"/>
      <c r="B35" s="171"/>
      <c r="C35" s="172"/>
      <c r="D35" s="123"/>
      <c r="E35" s="130" t="s">
        <v>46</v>
      </c>
      <c r="F35" s="131"/>
      <c r="G35" s="113" t="s">
        <v>47</v>
      </c>
      <c r="H35" s="113"/>
      <c r="I35" s="27">
        <v>0</v>
      </c>
      <c r="J35" s="28">
        <v>0</v>
      </c>
      <c r="K35" s="29">
        <v>0</v>
      </c>
      <c r="L35" s="29">
        <v>3300</v>
      </c>
    </row>
    <row r="36" spans="1:12" ht="28.5" customHeight="1">
      <c r="A36" s="77"/>
      <c r="B36" s="171"/>
      <c r="C36" s="172"/>
      <c r="D36" s="123"/>
      <c r="E36" s="130" t="s">
        <v>25</v>
      </c>
      <c r="F36" s="131"/>
      <c r="G36" s="113" t="s">
        <v>26</v>
      </c>
      <c r="H36" s="113"/>
      <c r="I36" s="27">
        <v>0</v>
      </c>
      <c r="J36" s="28">
        <v>0</v>
      </c>
      <c r="K36" s="29">
        <v>0</v>
      </c>
      <c r="L36" s="29">
        <v>760.61</v>
      </c>
    </row>
    <row r="37" spans="1:12" ht="18" customHeight="1">
      <c r="A37" s="77"/>
      <c r="B37" s="173"/>
      <c r="C37" s="174"/>
      <c r="D37" s="126"/>
      <c r="E37" s="130" t="s">
        <v>35</v>
      </c>
      <c r="F37" s="131"/>
      <c r="G37" s="119" t="s">
        <v>36</v>
      </c>
      <c r="H37" s="120"/>
      <c r="I37" s="27">
        <v>0</v>
      </c>
      <c r="J37" s="28">
        <v>0</v>
      </c>
      <c r="K37" s="29">
        <v>0</v>
      </c>
      <c r="L37" s="29">
        <v>232225.66</v>
      </c>
    </row>
    <row r="38" spans="1:12" ht="15" customHeight="1">
      <c r="A38" s="77"/>
      <c r="B38" s="134" t="s">
        <v>48</v>
      </c>
      <c r="C38" s="134"/>
      <c r="D38" s="22"/>
      <c r="E38" s="134"/>
      <c r="F38" s="134"/>
      <c r="G38" s="118" t="s">
        <v>49</v>
      </c>
      <c r="H38" s="118"/>
      <c r="I38" s="23">
        <f>SUM(I39+I41)</f>
        <v>787600</v>
      </c>
      <c r="J38" s="23">
        <f>SUM(J39+J41)</f>
        <v>254600</v>
      </c>
      <c r="K38" s="23">
        <f>SUM(K39+K41)</f>
        <v>533000</v>
      </c>
      <c r="L38" s="23">
        <f>SUM(L39+L41)</f>
        <v>865286.47</v>
      </c>
    </row>
    <row r="39" spans="1:12" ht="15" customHeight="1">
      <c r="A39" s="77"/>
      <c r="B39" s="165"/>
      <c r="C39" s="138"/>
      <c r="D39" s="107">
        <v>60014</v>
      </c>
      <c r="E39" s="128"/>
      <c r="F39" s="129"/>
      <c r="G39" s="111" t="s">
        <v>210</v>
      </c>
      <c r="H39" s="112"/>
      <c r="I39" s="55">
        <f>SUM(I40)</f>
        <v>143000</v>
      </c>
      <c r="J39" s="55">
        <f>SUM(J40)</f>
        <v>0</v>
      </c>
      <c r="K39" s="55">
        <f>SUM(K40)</f>
        <v>143000</v>
      </c>
      <c r="L39" s="55">
        <f>SUM(L40)</f>
        <v>0</v>
      </c>
    </row>
    <row r="40" spans="1:12" ht="80.25" customHeight="1">
      <c r="A40" s="77"/>
      <c r="B40" s="166"/>
      <c r="C40" s="115"/>
      <c r="D40" s="78"/>
      <c r="E40" s="130" t="s">
        <v>211</v>
      </c>
      <c r="F40" s="131"/>
      <c r="G40" s="119" t="s">
        <v>212</v>
      </c>
      <c r="H40" s="120"/>
      <c r="I40" s="35">
        <v>143000</v>
      </c>
      <c r="J40" s="35">
        <v>0</v>
      </c>
      <c r="K40" s="36">
        <v>143000</v>
      </c>
      <c r="L40" s="36">
        <v>0</v>
      </c>
    </row>
    <row r="41" spans="1:12" ht="15" customHeight="1">
      <c r="A41" s="77"/>
      <c r="B41" s="166"/>
      <c r="C41" s="115"/>
      <c r="D41" s="24" t="s">
        <v>50</v>
      </c>
      <c r="E41" s="144"/>
      <c r="F41" s="144"/>
      <c r="G41" s="117" t="s">
        <v>51</v>
      </c>
      <c r="H41" s="117"/>
      <c r="I41" s="25">
        <f>SUM(I42:I46)</f>
        <v>644600</v>
      </c>
      <c r="J41" s="25">
        <f>SUM(J42:J46)</f>
        <v>254600</v>
      </c>
      <c r="K41" s="25">
        <f>SUM(K42:K46)</f>
        <v>390000</v>
      </c>
      <c r="L41" s="25">
        <f>SUM(L42:L46)</f>
        <v>865286.47</v>
      </c>
    </row>
    <row r="42" spans="1:12" ht="24.75" customHeight="1">
      <c r="A42" s="77"/>
      <c r="B42" s="166"/>
      <c r="C42" s="115"/>
      <c r="D42" s="125"/>
      <c r="E42" s="132" t="s">
        <v>25</v>
      </c>
      <c r="F42" s="132"/>
      <c r="G42" s="113" t="s">
        <v>26</v>
      </c>
      <c r="H42" s="113"/>
      <c r="I42" s="27">
        <v>26000</v>
      </c>
      <c r="J42" s="27">
        <v>26000</v>
      </c>
      <c r="K42" s="28">
        <v>0</v>
      </c>
      <c r="L42" s="29">
        <v>16472.81</v>
      </c>
    </row>
    <row r="43" spans="1:12" ht="15" customHeight="1">
      <c r="A43" s="77"/>
      <c r="B43" s="166"/>
      <c r="C43" s="115"/>
      <c r="D43" s="123"/>
      <c r="E43" s="132" t="s">
        <v>52</v>
      </c>
      <c r="F43" s="132"/>
      <c r="G43" s="113" t="s">
        <v>53</v>
      </c>
      <c r="H43" s="113"/>
      <c r="I43" s="27">
        <v>116400</v>
      </c>
      <c r="J43" s="27">
        <v>116400</v>
      </c>
      <c r="K43" s="28">
        <v>0</v>
      </c>
      <c r="L43" s="29">
        <v>114103.88</v>
      </c>
    </row>
    <row r="44" spans="1:12" ht="15" customHeight="1">
      <c r="A44" s="77"/>
      <c r="B44" s="166"/>
      <c r="C44" s="115"/>
      <c r="D44" s="123"/>
      <c r="E44" s="132" t="s">
        <v>29</v>
      </c>
      <c r="F44" s="132"/>
      <c r="G44" s="113" t="s">
        <v>30</v>
      </c>
      <c r="H44" s="113"/>
      <c r="I44" s="27">
        <v>84200</v>
      </c>
      <c r="J44" s="27">
        <v>84200</v>
      </c>
      <c r="K44" s="28">
        <v>0</v>
      </c>
      <c r="L44" s="29">
        <v>20169.2</v>
      </c>
    </row>
    <row r="45" spans="1:12" ht="15" customHeight="1">
      <c r="A45" s="77"/>
      <c r="B45" s="166"/>
      <c r="C45" s="115"/>
      <c r="D45" s="123"/>
      <c r="E45" s="132" t="s">
        <v>35</v>
      </c>
      <c r="F45" s="132"/>
      <c r="G45" s="113" t="s">
        <v>36</v>
      </c>
      <c r="H45" s="113"/>
      <c r="I45" s="27">
        <v>28000</v>
      </c>
      <c r="J45" s="27">
        <v>28000</v>
      </c>
      <c r="K45" s="28">
        <v>0</v>
      </c>
      <c r="L45" s="29">
        <v>20028</v>
      </c>
    </row>
    <row r="46" spans="1:12" ht="27.75" customHeight="1">
      <c r="A46" s="77"/>
      <c r="B46" s="167"/>
      <c r="C46" s="168"/>
      <c r="D46" s="123"/>
      <c r="E46" s="137" t="s">
        <v>39</v>
      </c>
      <c r="F46" s="138"/>
      <c r="G46" s="162" t="s">
        <v>40</v>
      </c>
      <c r="H46" s="163"/>
      <c r="I46" s="37">
        <v>390000</v>
      </c>
      <c r="J46" s="37">
        <v>0</v>
      </c>
      <c r="K46" s="38">
        <v>390000</v>
      </c>
      <c r="L46" s="39">
        <v>694512.58</v>
      </c>
    </row>
    <row r="47" spans="1:12" ht="15" customHeight="1">
      <c r="A47" s="77"/>
      <c r="B47" s="160" t="s">
        <v>54</v>
      </c>
      <c r="C47" s="160"/>
      <c r="D47" s="80"/>
      <c r="E47" s="160"/>
      <c r="F47" s="160"/>
      <c r="G47" s="161" t="s">
        <v>55</v>
      </c>
      <c r="H47" s="161"/>
      <c r="I47" s="43">
        <f>I48</f>
        <v>216415</v>
      </c>
      <c r="J47" s="43">
        <f>J48</f>
        <v>216415</v>
      </c>
      <c r="K47" s="43">
        <f>K48</f>
        <v>0</v>
      </c>
      <c r="L47" s="43">
        <f>L48</f>
        <v>170702.64</v>
      </c>
    </row>
    <row r="48" spans="1:12" ht="30" customHeight="1">
      <c r="A48" s="77"/>
      <c r="B48" s="46"/>
      <c r="C48" s="47"/>
      <c r="D48" s="79" t="s">
        <v>56</v>
      </c>
      <c r="E48" s="143"/>
      <c r="F48" s="164"/>
      <c r="G48" s="156" t="s">
        <v>57</v>
      </c>
      <c r="H48" s="156"/>
      <c r="I48" s="31">
        <f>SUM(I49:I61)</f>
        <v>216415</v>
      </c>
      <c r="J48" s="31">
        <f>SUM(J49:J61)</f>
        <v>216415</v>
      </c>
      <c r="K48" s="31">
        <f>SUM(K49:K61)</f>
        <v>0</v>
      </c>
      <c r="L48" s="31">
        <f>SUM(L49:L61)</f>
        <v>170702.64</v>
      </c>
    </row>
    <row r="49" spans="1:12" ht="27.75" customHeight="1">
      <c r="A49" s="77"/>
      <c r="B49" s="46"/>
      <c r="C49" s="47"/>
      <c r="D49" s="48"/>
      <c r="E49" s="132" t="s">
        <v>15</v>
      </c>
      <c r="F49" s="132"/>
      <c r="G49" s="154" t="s">
        <v>16</v>
      </c>
      <c r="H49" s="154"/>
      <c r="I49" s="40">
        <v>31200</v>
      </c>
      <c r="J49" s="40">
        <v>31200</v>
      </c>
      <c r="K49" s="41">
        <v>0</v>
      </c>
      <c r="L49" s="54">
        <v>15942.48</v>
      </c>
    </row>
    <row r="50" spans="1:12" ht="25.5" customHeight="1">
      <c r="A50" s="77"/>
      <c r="B50" s="114"/>
      <c r="C50" s="115"/>
      <c r="D50" s="123"/>
      <c r="E50" s="132" t="s">
        <v>17</v>
      </c>
      <c r="F50" s="132"/>
      <c r="G50" s="113" t="s">
        <v>18</v>
      </c>
      <c r="H50" s="113"/>
      <c r="I50" s="27">
        <v>1950</v>
      </c>
      <c r="J50" s="27">
        <v>1950</v>
      </c>
      <c r="K50" s="28">
        <v>0</v>
      </c>
      <c r="L50" s="29">
        <v>2850.76</v>
      </c>
    </row>
    <row r="51" spans="1:12" ht="25.5" customHeight="1">
      <c r="A51" s="77"/>
      <c r="B51" s="114"/>
      <c r="C51" s="115"/>
      <c r="D51" s="123"/>
      <c r="E51" s="132" t="s">
        <v>19</v>
      </c>
      <c r="F51" s="132"/>
      <c r="G51" s="113" t="s">
        <v>20</v>
      </c>
      <c r="H51" s="113"/>
      <c r="I51" s="27">
        <v>7565</v>
      </c>
      <c r="J51" s="27">
        <v>7565</v>
      </c>
      <c r="K51" s="28">
        <v>0</v>
      </c>
      <c r="L51" s="29">
        <v>3782.23</v>
      </c>
    </row>
    <row r="52" spans="1:12" ht="15" customHeight="1">
      <c r="A52" s="77"/>
      <c r="B52" s="46"/>
      <c r="C52" s="47"/>
      <c r="D52" s="123"/>
      <c r="E52" s="132" t="s">
        <v>21</v>
      </c>
      <c r="F52" s="132"/>
      <c r="G52" s="113" t="s">
        <v>22</v>
      </c>
      <c r="H52" s="113"/>
      <c r="I52" s="27">
        <v>1000</v>
      </c>
      <c r="J52" s="27">
        <v>1000</v>
      </c>
      <c r="K52" s="28">
        <v>0</v>
      </c>
      <c r="L52" s="29">
        <v>195.3</v>
      </c>
    </row>
    <row r="53" spans="1:12" ht="47.25" customHeight="1">
      <c r="A53" s="77"/>
      <c r="B53" s="46"/>
      <c r="C53" s="47"/>
      <c r="D53" s="50"/>
      <c r="E53" s="132" t="s">
        <v>23</v>
      </c>
      <c r="F53" s="132"/>
      <c r="G53" s="113" t="s">
        <v>24</v>
      </c>
      <c r="H53" s="113"/>
      <c r="I53" s="27">
        <v>2000</v>
      </c>
      <c r="J53" s="27">
        <v>2000</v>
      </c>
      <c r="K53" s="28">
        <v>0</v>
      </c>
      <c r="L53" s="29">
        <v>960</v>
      </c>
    </row>
    <row r="54" spans="1:12" ht="24" customHeight="1">
      <c r="A54" s="77"/>
      <c r="B54" s="46"/>
      <c r="C54" s="47"/>
      <c r="D54" s="50"/>
      <c r="E54" s="132" t="s">
        <v>46</v>
      </c>
      <c r="F54" s="132"/>
      <c r="G54" s="113" t="s">
        <v>47</v>
      </c>
      <c r="H54" s="113"/>
      <c r="I54" s="27">
        <v>10000</v>
      </c>
      <c r="J54" s="27">
        <v>10000</v>
      </c>
      <c r="K54" s="28">
        <v>0</v>
      </c>
      <c r="L54" s="29">
        <v>6352.5</v>
      </c>
    </row>
    <row r="55" spans="1:12" ht="30" customHeight="1">
      <c r="A55" s="77"/>
      <c r="B55" s="46"/>
      <c r="C55" s="47"/>
      <c r="D55" s="50"/>
      <c r="E55" s="132" t="s">
        <v>25</v>
      </c>
      <c r="F55" s="132"/>
      <c r="G55" s="113" t="s">
        <v>26</v>
      </c>
      <c r="H55" s="113"/>
      <c r="I55" s="27">
        <v>52000</v>
      </c>
      <c r="J55" s="27">
        <v>52000</v>
      </c>
      <c r="K55" s="28">
        <v>0</v>
      </c>
      <c r="L55" s="29">
        <v>17889.11</v>
      </c>
    </row>
    <row r="56" spans="1:12" ht="15" customHeight="1">
      <c r="A56" s="77"/>
      <c r="B56" s="46"/>
      <c r="C56" s="47"/>
      <c r="D56" s="50"/>
      <c r="E56" s="132" t="s">
        <v>27</v>
      </c>
      <c r="F56" s="132"/>
      <c r="G56" s="113" t="s">
        <v>28</v>
      </c>
      <c r="H56" s="113"/>
      <c r="I56" s="27">
        <v>12000</v>
      </c>
      <c r="J56" s="27">
        <v>12000</v>
      </c>
      <c r="K56" s="28">
        <v>0</v>
      </c>
      <c r="L56" s="29">
        <v>4117.43</v>
      </c>
    </row>
    <row r="57" spans="1:12" ht="15" customHeight="1">
      <c r="A57" s="77"/>
      <c r="B57" s="46"/>
      <c r="C57" s="47"/>
      <c r="D57" s="50"/>
      <c r="E57" s="132" t="s">
        <v>52</v>
      </c>
      <c r="F57" s="132"/>
      <c r="G57" s="113" t="s">
        <v>53</v>
      </c>
      <c r="H57" s="113"/>
      <c r="I57" s="27">
        <v>56000</v>
      </c>
      <c r="J57" s="27">
        <v>56000</v>
      </c>
      <c r="K57" s="28">
        <v>0</v>
      </c>
      <c r="L57" s="29">
        <v>0</v>
      </c>
    </row>
    <row r="58" spans="1:12" ht="15" customHeight="1">
      <c r="A58" s="77"/>
      <c r="B58" s="46"/>
      <c r="C58" s="47"/>
      <c r="D58" s="50"/>
      <c r="E58" s="132" t="s">
        <v>29</v>
      </c>
      <c r="F58" s="132"/>
      <c r="G58" s="113" t="s">
        <v>30</v>
      </c>
      <c r="H58" s="113"/>
      <c r="I58" s="27">
        <v>40000</v>
      </c>
      <c r="J58" s="27">
        <v>40000</v>
      </c>
      <c r="K58" s="28">
        <v>0</v>
      </c>
      <c r="L58" s="29">
        <v>36284.83</v>
      </c>
    </row>
    <row r="59" spans="1:12" ht="18.75" customHeight="1">
      <c r="A59" s="77"/>
      <c r="B59" s="46"/>
      <c r="C59" s="47"/>
      <c r="D59" s="50"/>
      <c r="E59" s="132" t="s">
        <v>35</v>
      </c>
      <c r="F59" s="132"/>
      <c r="G59" s="113" t="s">
        <v>36</v>
      </c>
      <c r="H59" s="113"/>
      <c r="I59" s="27">
        <v>500</v>
      </c>
      <c r="J59" s="27">
        <v>500</v>
      </c>
      <c r="K59" s="28">
        <v>0</v>
      </c>
      <c r="L59" s="29">
        <v>128</v>
      </c>
    </row>
    <row r="60" spans="1:12" ht="40.5" customHeight="1">
      <c r="A60" s="77"/>
      <c r="B60" s="46"/>
      <c r="C60" s="47"/>
      <c r="D60" s="50"/>
      <c r="E60" s="132" t="s">
        <v>37</v>
      </c>
      <c r="F60" s="132"/>
      <c r="G60" s="113" t="s">
        <v>38</v>
      </c>
      <c r="H60" s="113"/>
      <c r="I60" s="27">
        <v>2200</v>
      </c>
      <c r="J60" s="27">
        <v>2200</v>
      </c>
      <c r="K60" s="28">
        <v>0</v>
      </c>
      <c r="L60" s="29">
        <v>2200</v>
      </c>
    </row>
    <row r="61" spans="1:12" ht="39" customHeight="1">
      <c r="A61" s="77"/>
      <c r="B61" s="51"/>
      <c r="C61" s="52"/>
      <c r="D61" s="53"/>
      <c r="E61" s="132" t="s">
        <v>39</v>
      </c>
      <c r="F61" s="132"/>
      <c r="G61" s="162" t="s">
        <v>40</v>
      </c>
      <c r="H61" s="163"/>
      <c r="I61" s="27">
        <v>0</v>
      </c>
      <c r="J61" s="27">
        <v>0</v>
      </c>
      <c r="K61" s="28">
        <v>0</v>
      </c>
      <c r="L61" s="29">
        <v>80000</v>
      </c>
    </row>
    <row r="62" spans="1:12" ht="29.25" customHeight="1">
      <c r="A62" s="77"/>
      <c r="B62" s="134" t="s">
        <v>58</v>
      </c>
      <c r="C62" s="134"/>
      <c r="D62" s="22"/>
      <c r="E62" s="134"/>
      <c r="F62" s="134"/>
      <c r="G62" s="118" t="s">
        <v>251</v>
      </c>
      <c r="H62" s="118"/>
      <c r="I62" s="23">
        <f>SUM(I63+I65)</f>
        <v>25000</v>
      </c>
      <c r="J62" s="23">
        <f>SUM(J63+J65)</f>
        <v>25000</v>
      </c>
      <c r="K62" s="23">
        <f>SUM(K63+K65)</f>
        <v>0</v>
      </c>
      <c r="L62" s="23">
        <f>SUM(L63+L65)</f>
        <v>17611.52</v>
      </c>
    </row>
    <row r="63" spans="1:12" ht="31.5" customHeight="1">
      <c r="A63" s="77"/>
      <c r="B63" s="137"/>
      <c r="C63" s="138"/>
      <c r="D63" s="100" t="s">
        <v>59</v>
      </c>
      <c r="E63" s="128"/>
      <c r="F63" s="129"/>
      <c r="G63" s="111" t="s">
        <v>60</v>
      </c>
      <c r="H63" s="112"/>
      <c r="I63" s="55">
        <f>SUM(I64)</f>
        <v>15000</v>
      </c>
      <c r="J63" s="55">
        <f>SUM(J64)</f>
        <v>15000</v>
      </c>
      <c r="K63" s="55">
        <f>SUM(K64)</f>
        <v>0</v>
      </c>
      <c r="L63" s="55">
        <f>SUM(L64)</f>
        <v>8190</v>
      </c>
    </row>
    <row r="64" spans="1:12" ht="24" customHeight="1">
      <c r="A64" s="77"/>
      <c r="B64" s="46"/>
      <c r="C64" s="47"/>
      <c r="D64" s="26"/>
      <c r="E64" s="132" t="s">
        <v>29</v>
      </c>
      <c r="F64" s="132"/>
      <c r="G64" s="113" t="s">
        <v>30</v>
      </c>
      <c r="H64" s="113"/>
      <c r="I64" s="27">
        <v>15000</v>
      </c>
      <c r="J64" s="27">
        <v>15000</v>
      </c>
      <c r="K64" s="28">
        <v>0</v>
      </c>
      <c r="L64" s="29">
        <v>8190</v>
      </c>
    </row>
    <row r="65" spans="1:12" ht="28.5" customHeight="1">
      <c r="A65" s="77"/>
      <c r="B65" s="46"/>
      <c r="C65" s="47"/>
      <c r="D65" s="100" t="s">
        <v>61</v>
      </c>
      <c r="E65" s="144"/>
      <c r="F65" s="144"/>
      <c r="G65" s="151" t="s">
        <v>62</v>
      </c>
      <c r="H65" s="151"/>
      <c r="I65" s="55">
        <f>SUM(I66:I67)</f>
        <v>10000</v>
      </c>
      <c r="J65" s="55">
        <f>SUM(J66:J67)</f>
        <v>10000</v>
      </c>
      <c r="K65" s="55">
        <f>SUM(K66:K67)</f>
        <v>0</v>
      </c>
      <c r="L65" s="55">
        <f>SUM(L66:L67)</f>
        <v>9421.52</v>
      </c>
    </row>
    <row r="66" spans="1:12" ht="27" customHeight="1">
      <c r="A66" s="77"/>
      <c r="B66" s="46"/>
      <c r="C66" s="47"/>
      <c r="D66" s="125"/>
      <c r="E66" s="132" t="s">
        <v>25</v>
      </c>
      <c r="F66" s="132"/>
      <c r="G66" s="113" t="s">
        <v>26</v>
      </c>
      <c r="H66" s="113"/>
      <c r="I66" s="27">
        <v>5000</v>
      </c>
      <c r="J66" s="27">
        <v>5000</v>
      </c>
      <c r="K66" s="28">
        <v>0</v>
      </c>
      <c r="L66" s="29">
        <v>1721.52</v>
      </c>
    </row>
    <row r="67" spans="1:12" ht="24" customHeight="1">
      <c r="A67" s="77"/>
      <c r="B67" s="51"/>
      <c r="C67" s="52"/>
      <c r="D67" s="126"/>
      <c r="E67" s="132" t="s">
        <v>29</v>
      </c>
      <c r="F67" s="132"/>
      <c r="G67" s="113" t="s">
        <v>30</v>
      </c>
      <c r="H67" s="113"/>
      <c r="I67" s="27">
        <v>5000</v>
      </c>
      <c r="J67" s="27">
        <v>5000</v>
      </c>
      <c r="K67" s="28">
        <v>0</v>
      </c>
      <c r="L67" s="29">
        <v>7700</v>
      </c>
    </row>
    <row r="68" spans="1:12" ht="22.5" customHeight="1">
      <c r="A68" s="77"/>
      <c r="B68" s="134" t="s">
        <v>63</v>
      </c>
      <c r="C68" s="134"/>
      <c r="D68" s="22"/>
      <c r="E68" s="134"/>
      <c r="F68" s="134"/>
      <c r="G68" s="118" t="s">
        <v>64</v>
      </c>
      <c r="H68" s="118"/>
      <c r="I68" s="23">
        <f>SUM(I69+I76+I82+I103)</f>
        <v>2643932</v>
      </c>
      <c r="J68" s="23">
        <f>SUM(J69+J76+J82+J103)</f>
        <v>2643932</v>
      </c>
      <c r="K68" s="23">
        <f>SUM(K69+K76+K82+K103)</f>
        <v>0</v>
      </c>
      <c r="L68" s="23">
        <f>SUM(L69+L76+L82+L103)</f>
        <v>1672562.14</v>
      </c>
    </row>
    <row r="69" spans="1:12" ht="29.25" customHeight="1">
      <c r="A69" s="77"/>
      <c r="B69" s="44"/>
      <c r="C69" s="45"/>
      <c r="D69" s="100" t="s">
        <v>65</v>
      </c>
      <c r="E69" s="144"/>
      <c r="F69" s="144"/>
      <c r="G69" s="151" t="s">
        <v>66</v>
      </c>
      <c r="H69" s="151"/>
      <c r="I69" s="55">
        <f>SUM(I70:I75)</f>
        <v>40987</v>
      </c>
      <c r="J69" s="55">
        <f>SUM(J70:J75)</f>
        <v>40987</v>
      </c>
      <c r="K69" s="55">
        <f>SUM(K70:K75)</f>
        <v>0</v>
      </c>
      <c r="L69" s="55">
        <f>SUM(L70:L75)</f>
        <v>40112</v>
      </c>
    </row>
    <row r="70" spans="1:12" ht="29.25" customHeight="1">
      <c r="A70" s="77"/>
      <c r="B70" s="46"/>
      <c r="C70" s="47"/>
      <c r="D70" s="125"/>
      <c r="E70" s="132" t="s">
        <v>228</v>
      </c>
      <c r="F70" s="132"/>
      <c r="G70" s="113" t="s">
        <v>250</v>
      </c>
      <c r="H70" s="113"/>
      <c r="I70" s="27">
        <v>0</v>
      </c>
      <c r="J70" s="27">
        <v>0</v>
      </c>
      <c r="K70" s="28">
        <v>0</v>
      </c>
      <c r="L70" s="29">
        <v>3412</v>
      </c>
    </row>
    <row r="71" spans="1:12" ht="28.5" customHeight="1">
      <c r="A71" s="77"/>
      <c r="B71" s="46"/>
      <c r="C71" s="47"/>
      <c r="D71" s="123"/>
      <c r="E71" s="132" t="s">
        <v>15</v>
      </c>
      <c r="F71" s="132"/>
      <c r="G71" s="113" t="s">
        <v>16</v>
      </c>
      <c r="H71" s="113"/>
      <c r="I71" s="27">
        <v>31000</v>
      </c>
      <c r="J71" s="27">
        <v>31000</v>
      </c>
      <c r="K71" s="28">
        <v>0</v>
      </c>
      <c r="L71" s="29">
        <v>25218.64</v>
      </c>
    </row>
    <row r="72" spans="1:12" ht="29.25" customHeight="1">
      <c r="A72" s="77"/>
      <c r="B72" s="46"/>
      <c r="C72" s="47"/>
      <c r="D72" s="123"/>
      <c r="E72" s="132" t="s">
        <v>17</v>
      </c>
      <c r="F72" s="132"/>
      <c r="G72" s="113" t="s">
        <v>18</v>
      </c>
      <c r="H72" s="113"/>
      <c r="I72" s="27">
        <v>3000</v>
      </c>
      <c r="J72" s="27">
        <v>3000</v>
      </c>
      <c r="K72" s="28">
        <v>0</v>
      </c>
      <c r="L72" s="29">
        <v>7960</v>
      </c>
    </row>
    <row r="73" spans="1:12" ht="29.25" customHeight="1">
      <c r="A73" s="77"/>
      <c r="B73" s="46"/>
      <c r="C73" s="47"/>
      <c r="D73" s="123"/>
      <c r="E73" s="132" t="s">
        <v>19</v>
      </c>
      <c r="F73" s="132"/>
      <c r="G73" s="113" t="s">
        <v>20</v>
      </c>
      <c r="H73" s="113"/>
      <c r="I73" s="27">
        <v>5000</v>
      </c>
      <c r="J73" s="27">
        <v>5000</v>
      </c>
      <c r="K73" s="28">
        <v>0</v>
      </c>
      <c r="L73" s="29">
        <v>2421.36</v>
      </c>
    </row>
    <row r="74" spans="1:12" ht="24" customHeight="1">
      <c r="A74" s="77"/>
      <c r="B74" s="46"/>
      <c r="C74" s="47"/>
      <c r="D74" s="123"/>
      <c r="E74" s="130" t="s">
        <v>21</v>
      </c>
      <c r="F74" s="131"/>
      <c r="G74" s="113" t="s">
        <v>22</v>
      </c>
      <c r="H74" s="113"/>
      <c r="I74" s="27">
        <v>887</v>
      </c>
      <c r="J74" s="27">
        <v>887</v>
      </c>
      <c r="K74" s="28">
        <v>0</v>
      </c>
      <c r="L74" s="29">
        <v>0</v>
      </c>
    </row>
    <row r="75" spans="1:12" ht="36.75" customHeight="1">
      <c r="A75" s="77"/>
      <c r="B75" s="46"/>
      <c r="C75" s="47"/>
      <c r="D75" s="126"/>
      <c r="E75" s="132" t="s">
        <v>37</v>
      </c>
      <c r="F75" s="132"/>
      <c r="G75" s="113" t="s">
        <v>38</v>
      </c>
      <c r="H75" s="113"/>
      <c r="I75" s="27">
        <v>1100</v>
      </c>
      <c r="J75" s="27">
        <v>1100</v>
      </c>
      <c r="K75" s="28">
        <v>0</v>
      </c>
      <c r="L75" s="29">
        <v>1100</v>
      </c>
    </row>
    <row r="76" spans="1:12" ht="27" customHeight="1">
      <c r="A76" s="77"/>
      <c r="B76" s="46"/>
      <c r="C76" s="47"/>
      <c r="D76" s="100" t="s">
        <v>67</v>
      </c>
      <c r="E76" s="144"/>
      <c r="F76" s="144"/>
      <c r="G76" s="151" t="s">
        <v>68</v>
      </c>
      <c r="H76" s="151"/>
      <c r="I76" s="55">
        <f>SUM(I77:I81)</f>
        <v>80400</v>
      </c>
      <c r="J76" s="55">
        <f>SUM(J77:J81)</f>
        <v>80400</v>
      </c>
      <c r="K76" s="55">
        <f>SUM(K77:K81)</f>
        <v>0</v>
      </c>
      <c r="L76" s="55">
        <f>SUM(L77:L81)</f>
        <v>52196.42</v>
      </c>
    </row>
    <row r="77" spans="1:12" ht="29.25" customHeight="1">
      <c r="A77" s="77"/>
      <c r="B77" s="46"/>
      <c r="C77" s="47"/>
      <c r="D77" s="125"/>
      <c r="E77" s="132" t="s">
        <v>69</v>
      </c>
      <c r="F77" s="132"/>
      <c r="G77" s="113" t="s">
        <v>70</v>
      </c>
      <c r="H77" s="113"/>
      <c r="I77" s="27">
        <v>78000</v>
      </c>
      <c r="J77" s="27">
        <v>78000</v>
      </c>
      <c r="K77" s="28">
        <v>0</v>
      </c>
      <c r="L77" s="29">
        <v>51360</v>
      </c>
    </row>
    <row r="78" spans="1:12" ht="33" customHeight="1">
      <c r="A78" s="77"/>
      <c r="B78" s="46"/>
      <c r="C78" s="47"/>
      <c r="D78" s="123"/>
      <c r="E78" s="132" t="s">
        <v>25</v>
      </c>
      <c r="F78" s="132"/>
      <c r="G78" s="113" t="s">
        <v>26</v>
      </c>
      <c r="H78" s="113"/>
      <c r="I78" s="27">
        <v>1000</v>
      </c>
      <c r="J78" s="27">
        <v>1000</v>
      </c>
      <c r="K78" s="28">
        <v>0</v>
      </c>
      <c r="L78" s="29">
        <v>391.59</v>
      </c>
    </row>
    <row r="79" spans="1:12" ht="28.5" customHeight="1">
      <c r="A79" s="77"/>
      <c r="B79" s="46"/>
      <c r="C79" s="47"/>
      <c r="D79" s="123"/>
      <c r="E79" s="132" t="s">
        <v>29</v>
      </c>
      <c r="F79" s="132"/>
      <c r="G79" s="113" t="s">
        <v>30</v>
      </c>
      <c r="H79" s="113"/>
      <c r="I79" s="27">
        <v>500</v>
      </c>
      <c r="J79" s="27">
        <v>500</v>
      </c>
      <c r="K79" s="28">
        <v>0</v>
      </c>
      <c r="L79" s="29">
        <v>0</v>
      </c>
    </row>
    <row r="80" spans="1:12" ht="53.25" customHeight="1">
      <c r="A80" s="77"/>
      <c r="B80" s="46"/>
      <c r="C80" s="47"/>
      <c r="D80" s="123"/>
      <c r="E80" s="132" t="s">
        <v>31</v>
      </c>
      <c r="F80" s="132"/>
      <c r="G80" s="113" t="s">
        <v>32</v>
      </c>
      <c r="H80" s="113"/>
      <c r="I80" s="27">
        <v>800</v>
      </c>
      <c r="J80" s="27">
        <v>800</v>
      </c>
      <c r="K80" s="28">
        <v>0</v>
      </c>
      <c r="L80" s="29">
        <v>444.83</v>
      </c>
    </row>
    <row r="81" spans="1:12" ht="27.75" customHeight="1">
      <c r="A81" s="77"/>
      <c r="B81" s="46"/>
      <c r="C81" s="47"/>
      <c r="D81" s="126"/>
      <c r="E81" s="132" t="s">
        <v>33</v>
      </c>
      <c r="F81" s="132"/>
      <c r="G81" s="113" t="s">
        <v>34</v>
      </c>
      <c r="H81" s="113"/>
      <c r="I81" s="27">
        <v>100</v>
      </c>
      <c r="J81" s="27">
        <v>100</v>
      </c>
      <c r="K81" s="28">
        <v>0</v>
      </c>
      <c r="L81" s="29">
        <v>0</v>
      </c>
    </row>
    <row r="82" spans="1:12" ht="36.75" customHeight="1">
      <c r="A82" s="77"/>
      <c r="B82" s="46"/>
      <c r="C82" s="47"/>
      <c r="D82" s="100" t="s">
        <v>71</v>
      </c>
      <c r="E82" s="144"/>
      <c r="F82" s="144"/>
      <c r="G82" s="151" t="s">
        <v>72</v>
      </c>
      <c r="H82" s="151"/>
      <c r="I82" s="55">
        <f>SUM(I83:I102)</f>
        <v>2489545</v>
      </c>
      <c r="J82" s="55">
        <f>SUM(J83:J102)</f>
        <v>2489545</v>
      </c>
      <c r="K82" s="55">
        <f>SUM(K83:K102)</f>
        <v>0</v>
      </c>
      <c r="L82" s="55">
        <f>SUM(L83:L102)</f>
        <v>1528226.32</v>
      </c>
    </row>
    <row r="83" spans="1:12" ht="27" customHeight="1">
      <c r="A83" s="77"/>
      <c r="B83" s="46"/>
      <c r="C83" s="47"/>
      <c r="D83" s="48"/>
      <c r="E83" s="132" t="s">
        <v>13</v>
      </c>
      <c r="F83" s="132"/>
      <c r="G83" s="113" t="s">
        <v>14</v>
      </c>
      <c r="H83" s="113"/>
      <c r="I83" s="27">
        <v>5000</v>
      </c>
      <c r="J83" s="27">
        <v>5000</v>
      </c>
      <c r="K83" s="28">
        <v>0</v>
      </c>
      <c r="L83" s="29">
        <v>2736.66</v>
      </c>
    </row>
    <row r="84" spans="1:12" ht="24.75" customHeight="1">
      <c r="A84" s="77"/>
      <c r="B84" s="46"/>
      <c r="C84" s="47"/>
      <c r="D84" s="50"/>
      <c r="E84" s="132" t="s">
        <v>15</v>
      </c>
      <c r="F84" s="132"/>
      <c r="G84" s="113" t="s">
        <v>16</v>
      </c>
      <c r="H84" s="113"/>
      <c r="I84" s="27">
        <v>1331000</v>
      </c>
      <c r="J84" s="27">
        <v>1331000</v>
      </c>
      <c r="K84" s="28">
        <v>0</v>
      </c>
      <c r="L84" s="29">
        <v>818655.98</v>
      </c>
    </row>
    <row r="85" spans="1:12" ht="32.25" customHeight="1">
      <c r="A85" s="77"/>
      <c r="B85" s="46"/>
      <c r="C85" s="47"/>
      <c r="D85" s="50"/>
      <c r="E85" s="130" t="s">
        <v>17</v>
      </c>
      <c r="F85" s="131"/>
      <c r="G85" s="113" t="s">
        <v>18</v>
      </c>
      <c r="H85" s="113"/>
      <c r="I85" s="27">
        <v>108000</v>
      </c>
      <c r="J85" s="27">
        <v>108000</v>
      </c>
      <c r="K85" s="28">
        <v>0</v>
      </c>
      <c r="L85" s="29">
        <v>83517.86</v>
      </c>
    </row>
    <row r="86" spans="1:12" ht="26.25" customHeight="1">
      <c r="A86" s="77"/>
      <c r="B86" s="46"/>
      <c r="C86" s="47"/>
      <c r="D86" s="50"/>
      <c r="E86" s="132" t="s">
        <v>89</v>
      </c>
      <c r="F86" s="132"/>
      <c r="G86" s="119" t="s">
        <v>90</v>
      </c>
      <c r="H86" s="120"/>
      <c r="I86" s="27">
        <v>55000</v>
      </c>
      <c r="J86" s="27">
        <v>55000</v>
      </c>
      <c r="K86" s="28">
        <v>0</v>
      </c>
      <c r="L86" s="29">
        <v>40336.59</v>
      </c>
    </row>
    <row r="87" spans="1:12" ht="26.25" customHeight="1">
      <c r="A87" s="77"/>
      <c r="B87" s="46"/>
      <c r="C87" s="47"/>
      <c r="D87" s="50"/>
      <c r="E87" s="132" t="s">
        <v>19</v>
      </c>
      <c r="F87" s="132"/>
      <c r="G87" s="113" t="s">
        <v>20</v>
      </c>
      <c r="H87" s="113"/>
      <c r="I87" s="27">
        <v>239000</v>
      </c>
      <c r="J87" s="27">
        <v>239000</v>
      </c>
      <c r="K87" s="28">
        <v>0</v>
      </c>
      <c r="L87" s="29">
        <v>170487.71</v>
      </c>
    </row>
    <row r="88" spans="1:12" ht="28.5" customHeight="1">
      <c r="A88" s="77"/>
      <c r="B88" s="46"/>
      <c r="C88" s="47"/>
      <c r="D88" s="50"/>
      <c r="E88" s="132" t="s">
        <v>21</v>
      </c>
      <c r="F88" s="132"/>
      <c r="G88" s="113" t="s">
        <v>22</v>
      </c>
      <c r="H88" s="113"/>
      <c r="I88" s="27">
        <v>29000</v>
      </c>
      <c r="J88" s="27">
        <v>29000</v>
      </c>
      <c r="K88" s="28">
        <v>0</v>
      </c>
      <c r="L88" s="29">
        <v>8667.56</v>
      </c>
    </row>
    <row r="89" spans="1:12" ht="24" customHeight="1">
      <c r="A89" s="77"/>
      <c r="B89" s="46"/>
      <c r="C89" s="47"/>
      <c r="D89" s="50"/>
      <c r="E89" s="132" t="s">
        <v>23</v>
      </c>
      <c r="F89" s="132"/>
      <c r="G89" s="113" t="s">
        <v>24</v>
      </c>
      <c r="H89" s="113"/>
      <c r="I89" s="27">
        <v>76000</v>
      </c>
      <c r="J89" s="27">
        <v>76000</v>
      </c>
      <c r="K89" s="28">
        <v>0</v>
      </c>
      <c r="L89" s="29">
        <v>23564.28</v>
      </c>
    </row>
    <row r="90" spans="1:12" ht="28.5" customHeight="1">
      <c r="A90" s="77"/>
      <c r="B90" s="46"/>
      <c r="C90" s="47"/>
      <c r="D90" s="123"/>
      <c r="E90" s="132" t="s">
        <v>46</v>
      </c>
      <c r="F90" s="132"/>
      <c r="G90" s="113" t="s">
        <v>47</v>
      </c>
      <c r="H90" s="113"/>
      <c r="I90" s="27">
        <v>24000</v>
      </c>
      <c r="J90" s="27">
        <v>24000</v>
      </c>
      <c r="K90" s="28">
        <v>0</v>
      </c>
      <c r="L90" s="29">
        <v>17988.45</v>
      </c>
    </row>
    <row r="91" spans="1:12" ht="24" customHeight="1">
      <c r="A91" s="77"/>
      <c r="B91" s="46"/>
      <c r="C91" s="47"/>
      <c r="D91" s="123"/>
      <c r="E91" s="132" t="s">
        <v>25</v>
      </c>
      <c r="F91" s="132"/>
      <c r="G91" s="113" t="s">
        <v>26</v>
      </c>
      <c r="H91" s="113"/>
      <c r="I91" s="27">
        <v>252000</v>
      </c>
      <c r="J91" s="27">
        <v>252000</v>
      </c>
      <c r="K91" s="28">
        <v>0</v>
      </c>
      <c r="L91" s="29">
        <v>161508.4</v>
      </c>
    </row>
    <row r="92" spans="1:12" ht="24" customHeight="1">
      <c r="A92" s="77"/>
      <c r="B92" s="46"/>
      <c r="C92" s="47"/>
      <c r="D92" s="123"/>
      <c r="E92" s="130" t="s">
        <v>113</v>
      </c>
      <c r="F92" s="131"/>
      <c r="G92" s="150" t="s">
        <v>114</v>
      </c>
      <c r="H92" s="150"/>
      <c r="I92" s="27">
        <v>2313</v>
      </c>
      <c r="J92" s="27">
        <v>2313</v>
      </c>
      <c r="K92" s="28">
        <v>0</v>
      </c>
      <c r="L92" s="29">
        <v>0</v>
      </c>
    </row>
    <row r="93" spans="1:12" ht="21.75" customHeight="1">
      <c r="A93" s="77"/>
      <c r="B93" s="46"/>
      <c r="C93" s="47"/>
      <c r="D93" s="123"/>
      <c r="E93" s="132" t="s">
        <v>27</v>
      </c>
      <c r="F93" s="132"/>
      <c r="G93" s="113" t="s">
        <v>28</v>
      </c>
      <c r="H93" s="113"/>
      <c r="I93" s="27">
        <v>52000</v>
      </c>
      <c r="J93" s="27">
        <v>52000</v>
      </c>
      <c r="K93" s="28">
        <v>0</v>
      </c>
      <c r="L93" s="29">
        <v>30840.08</v>
      </c>
    </row>
    <row r="94" spans="1:12" ht="15" customHeight="1">
      <c r="A94" s="77"/>
      <c r="B94" s="46"/>
      <c r="C94" s="47"/>
      <c r="D94" s="123"/>
      <c r="E94" s="132" t="s">
        <v>52</v>
      </c>
      <c r="F94" s="132"/>
      <c r="G94" s="113" t="s">
        <v>53</v>
      </c>
      <c r="H94" s="113"/>
      <c r="I94" s="27">
        <v>74632</v>
      </c>
      <c r="J94" s="27">
        <v>74632</v>
      </c>
      <c r="K94" s="28">
        <v>0</v>
      </c>
      <c r="L94" s="29">
        <v>3930</v>
      </c>
    </row>
    <row r="95" spans="1:12" ht="23.25" customHeight="1">
      <c r="A95" s="77"/>
      <c r="B95" s="46"/>
      <c r="C95" s="47"/>
      <c r="D95" s="123"/>
      <c r="E95" s="132" t="s">
        <v>73</v>
      </c>
      <c r="F95" s="132"/>
      <c r="G95" s="113" t="s">
        <v>74</v>
      </c>
      <c r="H95" s="113"/>
      <c r="I95" s="27">
        <v>2000</v>
      </c>
      <c r="J95" s="27">
        <v>2000</v>
      </c>
      <c r="K95" s="28">
        <v>0</v>
      </c>
      <c r="L95" s="29">
        <v>830</v>
      </c>
    </row>
    <row r="96" spans="1:12" ht="24.75" customHeight="1">
      <c r="A96" s="77"/>
      <c r="B96" s="46"/>
      <c r="C96" s="47"/>
      <c r="D96" s="123"/>
      <c r="E96" s="132" t="s">
        <v>29</v>
      </c>
      <c r="F96" s="132"/>
      <c r="G96" s="113" t="s">
        <v>30</v>
      </c>
      <c r="H96" s="113"/>
      <c r="I96" s="27">
        <v>122000</v>
      </c>
      <c r="J96" s="27">
        <v>122000</v>
      </c>
      <c r="K96" s="28">
        <v>0</v>
      </c>
      <c r="L96" s="29">
        <v>89092.7</v>
      </c>
    </row>
    <row r="97" spans="1:12" ht="37.5" customHeight="1">
      <c r="A97" s="77"/>
      <c r="B97" s="46"/>
      <c r="C97" s="47"/>
      <c r="D97" s="123"/>
      <c r="E97" s="132" t="s">
        <v>31</v>
      </c>
      <c r="F97" s="132"/>
      <c r="G97" s="113" t="s">
        <v>196</v>
      </c>
      <c r="H97" s="113"/>
      <c r="I97" s="27">
        <v>13000</v>
      </c>
      <c r="J97" s="27">
        <v>13000</v>
      </c>
      <c r="K97" s="28">
        <v>0</v>
      </c>
      <c r="L97" s="29">
        <v>7877.86</v>
      </c>
    </row>
    <row r="98" spans="1:12" ht="37.5" customHeight="1">
      <c r="A98" s="77"/>
      <c r="B98" s="114"/>
      <c r="C98" s="116"/>
      <c r="D98" s="123"/>
      <c r="E98" s="130" t="s">
        <v>188</v>
      </c>
      <c r="F98" s="131"/>
      <c r="G98" s="119" t="s">
        <v>189</v>
      </c>
      <c r="H98" s="120"/>
      <c r="I98" s="27">
        <v>35000</v>
      </c>
      <c r="J98" s="27">
        <v>35000</v>
      </c>
      <c r="K98" s="28">
        <v>0</v>
      </c>
      <c r="L98" s="29">
        <v>19800</v>
      </c>
    </row>
    <row r="99" spans="1:12" ht="18" customHeight="1">
      <c r="A99" s="77"/>
      <c r="B99" s="114"/>
      <c r="C99" s="116"/>
      <c r="D99" s="123"/>
      <c r="E99" s="130" t="s">
        <v>33</v>
      </c>
      <c r="F99" s="131"/>
      <c r="G99" s="119" t="s">
        <v>190</v>
      </c>
      <c r="H99" s="120"/>
      <c r="I99" s="27">
        <v>13100</v>
      </c>
      <c r="J99" s="27">
        <v>13100</v>
      </c>
      <c r="K99" s="28">
        <v>0</v>
      </c>
      <c r="L99" s="29">
        <v>9035.19</v>
      </c>
    </row>
    <row r="100" spans="1:12" ht="23.25" customHeight="1">
      <c r="A100" s="77"/>
      <c r="B100" s="114"/>
      <c r="C100" s="116"/>
      <c r="D100" s="123"/>
      <c r="E100" s="132" t="s">
        <v>35</v>
      </c>
      <c r="F100" s="132"/>
      <c r="G100" s="113" t="s">
        <v>36</v>
      </c>
      <c r="H100" s="113"/>
      <c r="I100" s="27">
        <v>9500</v>
      </c>
      <c r="J100" s="27">
        <v>9500</v>
      </c>
      <c r="K100" s="28">
        <v>0</v>
      </c>
      <c r="L100" s="29">
        <v>6617</v>
      </c>
    </row>
    <row r="101" spans="1:12" ht="44.25" customHeight="1">
      <c r="A101" s="77"/>
      <c r="B101" s="114"/>
      <c r="C101" s="116"/>
      <c r="D101" s="123"/>
      <c r="E101" s="132" t="s">
        <v>37</v>
      </c>
      <c r="F101" s="132"/>
      <c r="G101" s="113" t="s">
        <v>38</v>
      </c>
      <c r="H101" s="113"/>
      <c r="I101" s="27">
        <v>41000</v>
      </c>
      <c r="J101" s="27">
        <v>41000</v>
      </c>
      <c r="K101" s="28">
        <v>0</v>
      </c>
      <c r="L101" s="29">
        <v>28000</v>
      </c>
    </row>
    <row r="102" spans="1:12" ht="45" customHeight="1">
      <c r="A102" s="77"/>
      <c r="B102" s="114"/>
      <c r="C102" s="116"/>
      <c r="D102" s="124"/>
      <c r="E102" s="125" t="s">
        <v>75</v>
      </c>
      <c r="F102" s="125"/>
      <c r="G102" s="146" t="s">
        <v>76</v>
      </c>
      <c r="H102" s="146"/>
      <c r="I102" s="37">
        <v>6000</v>
      </c>
      <c r="J102" s="37">
        <v>6000</v>
      </c>
      <c r="K102" s="38">
        <v>0</v>
      </c>
      <c r="L102" s="39">
        <v>4740</v>
      </c>
    </row>
    <row r="103" spans="1:12" ht="46.5" customHeight="1">
      <c r="A103" s="77"/>
      <c r="B103" s="114"/>
      <c r="C103" s="116"/>
      <c r="D103" s="101" t="s">
        <v>77</v>
      </c>
      <c r="E103" s="155"/>
      <c r="F103" s="155"/>
      <c r="G103" s="156" t="s">
        <v>78</v>
      </c>
      <c r="H103" s="156"/>
      <c r="I103" s="58">
        <f>SUM(I104:I106)</f>
        <v>33000</v>
      </c>
      <c r="J103" s="58">
        <f>SUM(J104:J106)</f>
        <v>33000</v>
      </c>
      <c r="K103" s="58">
        <f>SUM(K104:K106)</f>
        <v>0</v>
      </c>
      <c r="L103" s="58">
        <f>SUM(L104:L106)</f>
        <v>52027.4</v>
      </c>
    </row>
    <row r="104" spans="1:12" ht="64.5" customHeight="1">
      <c r="A104" s="77"/>
      <c r="B104" s="114"/>
      <c r="C104" s="116"/>
      <c r="D104" s="123"/>
      <c r="E104" s="126" t="s">
        <v>79</v>
      </c>
      <c r="F104" s="126"/>
      <c r="G104" s="154" t="s">
        <v>80</v>
      </c>
      <c r="H104" s="154"/>
      <c r="I104" s="40">
        <v>5000</v>
      </c>
      <c r="J104" s="40">
        <v>5000</v>
      </c>
      <c r="K104" s="41">
        <v>0</v>
      </c>
      <c r="L104" s="54">
        <v>32888</v>
      </c>
    </row>
    <row r="105" spans="1:12" ht="22.5" customHeight="1">
      <c r="A105" s="77"/>
      <c r="B105" s="46"/>
      <c r="C105" s="47"/>
      <c r="D105" s="123"/>
      <c r="E105" s="132" t="s">
        <v>25</v>
      </c>
      <c r="F105" s="132"/>
      <c r="G105" s="113" t="s">
        <v>26</v>
      </c>
      <c r="H105" s="113"/>
      <c r="I105" s="27">
        <v>18000</v>
      </c>
      <c r="J105" s="27">
        <v>18000</v>
      </c>
      <c r="K105" s="28">
        <v>0</v>
      </c>
      <c r="L105" s="29">
        <v>12857.4</v>
      </c>
    </row>
    <row r="106" spans="1:12" ht="26.25" customHeight="1">
      <c r="A106" s="77"/>
      <c r="B106" s="46"/>
      <c r="C106" s="47"/>
      <c r="D106" s="126"/>
      <c r="E106" s="132" t="s">
        <v>29</v>
      </c>
      <c r="F106" s="132"/>
      <c r="G106" s="113" t="s">
        <v>30</v>
      </c>
      <c r="H106" s="113"/>
      <c r="I106" s="27">
        <v>10000</v>
      </c>
      <c r="J106" s="27">
        <v>10000</v>
      </c>
      <c r="K106" s="28">
        <v>0</v>
      </c>
      <c r="L106" s="29">
        <v>6282</v>
      </c>
    </row>
    <row r="107" spans="1:12" ht="26.25" customHeight="1">
      <c r="A107" s="77"/>
      <c r="B107" s="46"/>
      <c r="C107" s="47"/>
      <c r="D107" s="72" t="s">
        <v>253</v>
      </c>
      <c r="E107" s="141"/>
      <c r="F107" s="142"/>
      <c r="G107" s="152" t="s">
        <v>45</v>
      </c>
      <c r="H107" s="153"/>
      <c r="I107" s="58">
        <f>SUM(I108)</f>
        <v>27888</v>
      </c>
      <c r="J107" s="58">
        <f>SUM(J108)</f>
        <v>27888</v>
      </c>
      <c r="K107" s="58">
        <f>SUM(K108:K110)</f>
        <v>0</v>
      </c>
      <c r="L107" s="58">
        <f>SUM(L108)</f>
        <v>0</v>
      </c>
    </row>
    <row r="108" spans="1:12" ht="61.5" customHeight="1">
      <c r="A108" s="77"/>
      <c r="B108" s="46"/>
      <c r="C108" s="47"/>
      <c r="D108" s="108"/>
      <c r="E108" s="130" t="s">
        <v>254</v>
      </c>
      <c r="F108" s="131"/>
      <c r="G108" s="154" t="s">
        <v>255</v>
      </c>
      <c r="H108" s="154"/>
      <c r="I108" s="27">
        <v>27888</v>
      </c>
      <c r="J108" s="28">
        <v>27888</v>
      </c>
      <c r="K108" s="109">
        <v>0</v>
      </c>
      <c r="L108" s="110">
        <v>0</v>
      </c>
    </row>
    <row r="109" spans="1:12" ht="69.75" customHeight="1">
      <c r="A109" s="77"/>
      <c r="B109" s="134" t="s">
        <v>81</v>
      </c>
      <c r="C109" s="134"/>
      <c r="D109" s="22"/>
      <c r="E109" s="134"/>
      <c r="F109" s="134"/>
      <c r="G109" s="118" t="s">
        <v>82</v>
      </c>
      <c r="H109" s="118"/>
      <c r="I109" s="23">
        <f>SUM(I110+I114)</f>
        <v>940</v>
      </c>
      <c r="J109" s="23">
        <f>SUM(J110+J114)</f>
        <v>940</v>
      </c>
      <c r="K109" s="23">
        <f>SUM(K110+K114)</f>
        <v>0</v>
      </c>
      <c r="L109" s="23">
        <f>SUM(L110+L114)</f>
        <v>10553</v>
      </c>
    </row>
    <row r="110" spans="1:12" ht="36.75" customHeight="1">
      <c r="A110" s="77"/>
      <c r="B110" s="137"/>
      <c r="C110" s="196"/>
      <c r="D110" s="100" t="s">
        <v>83</v>
      </c>
      <c r="E110" s="144"/>
      <c r="F110" s="144"/>
      <c r="G110" s="151" t="s">
        <v>84</v>
      </c>
      <c r="H110" s="151"/>
      <c r="I110" s="55">
        <f>SUM(I111:I113)</f>
        <v>940</v>
      </c>
      <c r="J110" s="55">
        <f>SUM(J111:J113)</f>
        <v>940</v>
      </c>
      <c r="K110" s="55">
        <f>SUM(K111:K113)</f>
        <v>0</v>
      </c>
      <c r="L110" s="55">
        <f>SUM(L111:L113)</f>
        <v>6181</v>
      </c>
    </row>
    <row r="111" spans="1:12" ht="24" customHeight="1">
      <c r="A111" s="77"/>
      <c r="B111" s="114"/>
      <c r="C111" s="116"/>
      <c r="D111" s="125"/>
      <c r="E111" s="132" t="s">
        <v>19</v>
      </c>
      <c r="F111" s="132"/>
      <c r="G111" s="113" t="s">
        <v>20</v>
      </c>
      <c r="H111" s="113"/>
      <c r="I111" s="27">
        <v>92</v>
      </c>
      <c r="J111" s="27">
        <v>92</v>
      </c>
      <c r="K111" s="28">
        <v>0</v>
      </c>
      <c r="L111" s="29">
        <v>51.3</v>
      </c>
    </row>
    <row r="112" spans="1:12" ht="28.5" customHeight="1">
      <c r="A112" s="77"/>
      <c r="B112" s="114"/>
      <c r="C112" s="116"/>
      <c r="D112" s="123"/>
      <c r="E112" s="132" t="s">
        <v>46</v>
      </c>
      <c r="F112" s="132"/>
      <c r="G112" s="113" t="s">
        <v>47</v>
      </c>
      <c r="H112" s="113"/>
      <c r="I112" s="27">
        <v>600</v>
      </c>
      <c r="J112" s="27">
        <v>600</v>
      </c>
      <c r="K112" s="28">
        <v>0</v>
      </c>
      <c r="L112" s="29">
        <v>300</v>
      </c>
    </row>
    <row r="113" spans="1:12" ht="32.25" customHeight="1">
      <c r="A113" s="77"/>
      <c r="B113" s="114"/>
      <c r="C113" s="116"/>
      <c r="D113" s="126"/>
      <c r="E113" s="132" t="s">
        <v>25</v>
      </c>
      <c r="F113" s="132"/>
      <c r="G113" s="113" t="s">
        <v>26</v>
      </c>
      <c r="H113" s="113"/>
      <c r="I113" s="27">
        <v>248</v>
      </c>
      <c r="J113" s="27">
        <v>248</v>
      </c>
      <c r="K113" s="28">
        <v>0</v>
      </c>
      <c r="L113" s="29">
        <v>5829.7</v>
      </c>
    </row>
    <row r="114" spans="1:12" ht="25.5" customHeight="1">
      <c r="A114" s="77"/>
      <c r="B114" s="114"/>
      <c r="C114" s="116"/>
      <c r="D114" s="101" t="s">
        <v>229</v>
      </c>
      <c r="E114" s="57"/>
      <c r="F114" s="57"/>
      <c r="G114" s="203" t="s">
        <v>213</v>
      </c>
      <c r="H114" s="204"/>
      <c r="I114" s="58">
        <f>SUM(I115:I118)</f>
        <v>0</v>
      </c>
      <c r="J114" s="58">
        <f>SUM(J115:J118)</f>
        <v>0</v>
      </c>
      <c r="K114" s="58">
        <f>SUM(K115:K118)</f>
        <v>0</v>
      </c>
      <c r="L114" s="58">
        <f>SUM(L115:L118)</f>
        <v>4372</v>
      </c>
    </row>
    <row r="115" spans="1:12" ht="22.5" customHeight="1">
      <c r="A115" s="77"/>
      <c r="B115" s="114"/>
      <c r="C115" s="116"/>
      <c r="D115" s="207"/>
      <c r="E115" s="205" t="s">
        <v>69</v>
      </c>
      <c r="F115" s="206"/>
      <c r="G115" s="113" t="s">
        <v>70</v>
      </c>
      <c r="H115" s="113"/>
      <c r="I115" s="40">
        <v>0</v>
      </c>
      <c r="J115" s="40">
        <v>0</v>
      </c>
      <c r="K115" s="41">
        <v>0</v>
      </c>
      <c r="L115" s="29">
        <v>3105</v>
      </c>
    </row>
    <row r="116" spans="1:12" ht="25.5" customHeight="1">
      <c r="A116" s="77"/>
      <c r="B116" s="114"/>
      <c r="C116" s="116"/>
      <c r="D116" s="114"/>
      <c r="E116" s="130" t="s">
        <v>25</v>
      </c>
      <c r="F116" s="131"/>
      <c r="G116" s="113" t="s">
        <v>26</v>
      </c>
      <c r="H116" s="113"/>
      <c r="I116" s="40">
        <v>0</v>
      </c>
      <c r="J116" s="40">
        <v>0</v>
      </c>
      <c r="K116" s="41">
        <v>0</v>
      </c>
      <c r="L116" s="29">
        <v>1174</v>
      </c>
    </row>
    <row r="117" spans="1:12" ht="15.75" customHeight="1">
      <c r="A117" s="77"/>
      <c r="B117" s="114"/>
      <c r="C117" s="116"/>
      <c r="D117" s="114"/>
      <c r="E117" s="130" t="s">
        <v>29</v>
      </c>
      <c r="F117" s="131"/>
      <c r="G117" s="113" t="s">
        <v>30</v>
      </c>
      <c r="H117" s="113"/>
      <c r="I117" s="40">
        <v>0</v>
      </c>
      <c r="J117" s="40">
        <v>0</v>
      </c>
      <c r="K117" s="41">
        <v>0</v>
      </c>
      <c r="L117" s="29">
        <v>63</v>
      </c>
    </row>
    <row r="118" spans="1:12" ht="30.75" customHeight="1">
      <c r="A118" s="77"/>
      <c r="B118" s="114"/>
      <c r="C118" s="116"/>
      <c r="D118" s="139"/>
      <c r="E118" s="130" t="s">
        <v>33</v>
      </c>
      <c r="F118" s="131"/>
      <c r="G118" s="113" t="s">
        <v>34</v>
      </c>
      <c r="H118" s="113"/>
      <c r="I118" s="40">
        <v>0</v>
      </c>
      <c r="J118" s="40">
        <v>0</v>
      </c>
      <c r="K118" s="41">
        <v>0</v>
      </c>
      <c r="L118" s="29">
        <v>30</v>
      </c>
    </row>
    <row r="119" spans="1:12" ht="30.75" customHeight="1">
      <c r="A119" s="77"/>
      <c r="B119" s="134" t="s">
        <v>238</v>
      </c>
      <c r="C119" s="134"/>
      <c r="D119" s="22"/>
      <c r="E119" s="134"/>
      <c r="F119" s="134"/>
      <c r="G119" s="118" t="s">
        <v>242</v>
      </c>
      <c r="H119" s="118"/>
      <c r="I119" s="23">
        <f>SUM(I120)</f>
        <v>400</v>
      </c>
      <c r="J119" s="23">
        <f>SUM(J120)</f>
        <v>400</v>
      </c>
      <c r="K119" s="23">
        <f>SUM(K120+K122)</f>
        <v>0</v>
      </c>
      <c r="L119" s="23">
        <f>SUM(L120)</f>
        <v>0</v>
      </c>
    </row>
    <row r="120" spans="1:12" ht="30.75" customHeight="1">
      <c r="A120" s="77"/>
      <c r="B120" s="96"/>
      <c r="C120" s="99"/>
      <c r="D120" s="106" t="s">
        <v>239</v>
      </c>
      <c r="E120" s="141"/>
      <c r="F120" s="142"/>
      <c r="G120" s="152" t="s">
        <v>243</v>
      </c>
      <c r="H120" s="153"/>
      <c r="I120" s="55">
        <f>SUM(I121)</f>
        <v>400</v>
      </c>
      <c r="J120" s="55">
        <f>SUM(J121)</f>
        <v>400</v>
      </c>
      <c r="K120" s="55">
        <f>SUM(K121)</f>
        <v>0</v>
      </c>
      <c r="L120" s="55">
        <f>SUM(L121)</f>
        <v>0</v>
      </c>
    </row>
    <row r="121" spans="1:12" ht="30.75" customHeight="1">
      <c r="A121" s="77"/>
      <c r="B121" s="96"/>
      <c r="C121" s="99"/>
      <c r="D121" s="91"/>
      <c r="E121" s="132" t="s">
        <v>25</v>
      </c>
      <c r="F121" s="132"/>
      <c r="G121" s="113" t="s">
        <v>26</v>
      </c>
      <c r="H121" s="113"/>
      <c r="I121" s="27">
        <v>400</v>
      </c>
      <c r="J121" s="27">
        <v>400</v>
      </c>
      <c r="K121" s="28">
        <v>0</v>
      </c>
      <c r="L121" s="29">
        <v>0</v>
      </c>
    </row>
    <row r="122" spans="1:12" ht="30.75" customHeight="1">
      <c r="A122" s="77"/>
      <c r="B122" s="134" t="s">
        <v>85</v>
      </c>
      <c r="C122" s="134"/>
      <c r="D122" s="22"/>
      <c r="E122" s="134"/>
      <c r="F122" s="134"/>
      <c r="G122" s="118" t="s">
        <v>86</v>
      </c>
      <c r="H122" s="118"/>
      <c r="I122" s="23">
        <f>SUM(I123+I125)</f>
        <v>202898</v>
      </c>
      <c r="J122" s="23">
        <f>SUM(J123+J125)</f>
        <v>202898</v>
      </c>
      <c r="K122" s="23">
        <f>SUM(K123+K125)</f>
        <v>0</v>
      </c>
      <c r="L122" s="104">
        <f>SUM(L123+L125)</f>
        <v>78070.25</v>
      </c>
    </row>
    <row r="123" spans="1:12" ht="30.75" customHeight="1">
      <c r="A123" s="77"/>
      <c r="B123" s="87"/>
      <c r="C123" s="88"/>
      <c r="D123" s="106" t="s">
        <v>230</v>
      </c>
      <c r="E123" s="141"/>
      <c r="F123" s="142"/>
      <c r="G123" s="152" t="s">
        <v>244</v>
      </c>
      <c r="H123" s="153"/>
      <c r="I123" s="55">
        <f>SUM(I124)</f>
        <v>0</v>
      </c>
      <c r="J123" s="55">
        <f>SUM(J124)</f>
        <v>0</v>
      </c>
      <c r="K123" s="55">
        <f>SUM(K124)</f>
        <v>0</v>
      </c>
      <c r="L123" s="55">
        <f>SUM(L124)</f>
        <v>3000</v>
      </c>
    </row>
    <row r="124" spans="1:12" ht="54" customHeight="1">
      <c r="A124" s="77"/>
      <c r="B124" s="87"/>
      <c r="C124" s="88"/>
      <c r="D124" s="91"/>
      <c r="E124" s="132" t="s">
        <v>231</v>
      </c>
      <c r="F124" s="132"/>
      <c r="G124" s="152" t="s">
        <v>249</v>
      </c>
      <c r="H124" s="153"/>
      <c r="I124" s="27">
        <v>0</v>
      </c>
      <c r="J124" s="27">
        <v>0</v>
      </c>
      <c r="K124" s="28">
        <v>0</v>
      </c>
      <c r="L124" s="29">
        <v>3000</v>
      </c>
    </row>
    <row r="125" spans="1:12" ht="27" customHeight="1">
      <c r="A125" s="77"/>
      <c r="B125" s="46"/>
      <c r="C125" s="47"/>
      <c r="D125" s="100" t="s">
        <v>87</v>
      </c>
      <c r="E125" s="144"/>
      <c r="F125" s="144"/>
      <c r="G125" s="151" t="s">
        <v>88</v>
      </c>
      <c r="H125" s="151"/>
      <c r="I125" s="55">
        <f>SUM(I126:I142)</f>
        <v>202898</v>
      </c>
      <c r="J125" s="55">
        <f>SUM(J126:J142)</f>
        <v>202898</v>
      </c>
      <c r="K125" s="55">
        <f>SUM(K126:K142)</f>
        <v>0</v>
      </c>
      <c r="L125" s="55">
        <f>SUM(L126:L142)</f>
        <v>75070.25</v>
      </c>
    </row>
    <row r="126" spans="1:12" ht="36.75" customHeight="1">
      <c r="A126" s="77"/>
      <c r="B126" s="46"/>
      <c r="C126" s="47"/>
      <c r="D126" s="48"/>
      <c r="E126" s="132" t="s">
        <v>69</v>
      </c>
      <c r="F126" s="132"/>
      <c r="G126" s="113" t="s">
        <v>70</v>
      </c>
      <c r="H126" s="113"/>
      <c r="I126" s="27">
        <v>18000</v>
      </c>
      <c r="J126" s="27">
        <v>18000</v>
      </c>
      <c r="K126" s="28">
        <v>0</v>
      </c>
      <c r="L126" s="29">
        <v>8422.5</v>
      </c>
    </row>
    <row r="127" spans="1:12" ht="28.5" customHeight="1">
      <c r="A127" s="77"/>
      <c r="B127" s="46"/>
      <c r="C127" s="47"/>
      <c r="D127" s="50"/>
      <c r="E127" s="132" t="s">
        <v>15</v>
      </c>
      <c r="F127" s="132"/>
      <c r="G127" s="113" t="s">
        <v>16</v>
      </c>
      <c r="H127" s="113"/>
      <c r="I127" s="27">
        <v>8400</v>
      </c>
      <c r="J127" s="27">
        <v>8400</v>
      </c>
      <c r="K127" s="28">
        <v>0</v>
      </c>
      <c r="L127" s="29">
        <v>4860</v>
      </c>
    </row>
    <row r="128" spans="1:12" ht="27" customHeight="1">
      <c r="A128" s="77"/>
      <c r="B128" s="46"/>
      <c r="C128" s="47"/>
      <c r="D128" s="50"/>
      <c r="E128" s="132" t="s">
        <v>17</v>
      </c>
      <c r="F128" s="132"/>
      <c r="G128" s="113" t="s">
        <v>18</v>
      </c>
      <c r="H128" s="113"/>
      <c r="I128" s="27">
        <v>600</v>
      </c>
      <c r="J128" s="27">
        <v>600</v>
      </c>
      <c r="K128" s="28">
        <v>0</v>
      </c>
      <c r="L128" s="29">
        <v>1514.7</v>
      </c>
    </row>
    <row r="129" spans="1:12" ht="23.25" customHeight="1">
      <c r="A129" s="77"/>
      <c r="B129" s="46"/>
      <c r="C129" s="47"/>
      <c r="D129" s="50"/>
      <c r="E129" s="132" t="s">
        <v>19</v>
      </c>
      <c r="F129" s="132"/>
      <c r="G129" s="113" t="s">
        <v>20</v>
      </c>
      <c r="H129" s="113"/>
      <c r="I129" s="27">
        <v>4000</v>
      </c>
      <c r="J129" s="27">
        <v>4000</v>
      </c>
      <c r="K129" s="28">
        <v>0</v>
      </c>
      <c r="L129" s="29">
        <v>2483.72</v>
      </c>
    </row>
    <row r="130" spans="1:12" ht="28.5" customHeight="1">
      <c r="A130" s="77"/>
      <c r="B130" s="46"/>
      <c r="C130" s="47"/>
      <c r="D130" s="50"/>
      <c r="E130" s="132" t="s">
        <v>21</v>
      </c>
      <c r="F130" s="132"/>
      <c r="G130" s="113" t="s">
        <v>22</v>
      </c>
      <c r="H130" s="113"/>
      <c r="I130" s="27">
        <v>500</v>
      </c>
      <c r="J130" s="27">
        <v>500</v>
      </c>
      <c r="K130" s="28">
        <v>0</v>
      </c>
      <c r="L130" s="29">
        <v>394.28</v>
      </c>
    </row>
    <row r="131" spans="1:12" ht="26.25" customHeight="1">
      <c r="A131" s="77"/>
      <c r="B131" s="46"/>
      <c r="C131" s="47"/>
      <c r="D131" s="50"/>
      <c r="E131" s="132" t="s">
        <v>23</v>
      </c>
      <c r="F131" s="132"/>
      <c r="G131" s="113" t="s">
        <v>24</v>
      </c>
      <c r="H131" s="113"/>
      <c r="I131" s="27">
        <v>1500</v>
      </c>
      <c r="J131" s="27">
        <v>1500</v>
      </c>
      <c r="K131" s="28">
        <v>0</v>
      </c>
      <c r="L131" s="29">
        <v>1108.24</v>
      </c>
    </row>
    <row r="132" spans="1:12" ht="27.75" customHeight="1">
      <c r="A132" s="77"/>
      <c r="B132" s="114"/>
      <c r="C132" s="115"/>
      <c r="D132" s="50"/>
      <c r="E132" s="132" t="s">
        <v>46</v>
      </c>
      <c r="F132" s="132"/>
      <c r="G132" s="113" t="s">
        <v>47</v>
      </c>
      <c r="H132" s="113"/>
      <c r="I132" s="27">
        <v>30000</v>
      </c>
      <c r="J132" s="27">
        <v>30000</v>
      </c>
      <c r="K132" s="28">
        <v>0</v>
      </c>
      <c r="L132" s="29">
        <v>19400</v>
      </c>
    </row>
    <row r="133" spans="1:12" ht="24" customHeight="1">
      <c r="A133" s="77"/>
      <c r="B133" s="114"/>
      <c r="C133" s="115"/>
      <c r="D133" s="123"/>
      <c r="E133" s="132" t="s">
        <v>25</v>
      </c>
      <c r="F133" s="132"/>
      <c r="G133" s="113" t="s">
        <v>26</v>
      </c>
      <c r="H133" s="113"/>
      <c r="I133" s="27">
        <v>35692</v>
      </c>
      <c r="J133" s="27">
        <v>35692</v>
      </c>
      <c r="K133" s="28">
        <v>0</v>
      </c>
      <c r="L133" s="29">
        <v>10821.86</v>
      </c>
    </row>
    <row r="134" spans="1:12" ht="15" customHeight="1">
      <c r="A134" s="77"/>
      <c r="B134" s="114"/>
      <c r="C134" s="115"/>
      <c r="D134" s="123"/>
      <c r="E134" s="132" t="s">
        <v>27</v>
      </c>
      <c r="F134" s="132"/>
      <c r="G134" s="113" t="s">
        <v>28</v>
      </c>
      <c r="H134" s="113"/>
      <c r="I134" s="27">
        <v>35000</v>
      </c>
      <c r="J134" s="27">
        <v>35000</v>
      </c>
      <c r="K134" s="28">
        <v>0</v>
      </c>
      <c r="L134" s="29">
        <v>10995.8</v>
      </c>
    </row>
    <row r="135" spans="1:12" ht="15" customHeight="1">
      <c r="A135" s="77"/>
      <c r="B135" s="114"/>
      <c r="C135" s="115"/>
      <c r="D135" s="123"/>
      <c r="E135" s="132" t="s">
        <v>52</v>
      </c>
      <c r="F135" s="132"/>
      <c r="G135" s="113" t="s">
        <v>53</v>
      </c>
      <c r="H135" s="113"/>
      <c r="I135" s="27">
        <v>41606</v>
      </c>
      <c r="J135" s="27">
        <v>41606</v>
      </c>
      <c r="K135" s="28">
        <v>0</v>
      </c>
      <c r="L135" s="29">
        <v>0</v>
      </c>
    </row>
    <row r="136" spans="1:12" ht="16.5" customHeight="1">
      <c r="A136" s="77"/>
      <c r="B136" s="114"/>
      <c r="C136" s="115"/>
      <c r="D136" s="123"/>
      <c r="E136" s="132" t="s">
        <v>73</v>
      </c>
      <c r="F136" s="132"/>
      <c r="G136" s="113" t="s">
        <v>74</v>
      </c>
      <c r="H136" s="113"/>
      <c r="I136" s="27">
        <v>2500</v>
      </c>
      <c r="J136" s="27">
        <v>2500</v>
      </c>
      <c r="K136" s="28">
        <v>0</v>
      </c>
      <c r="L136" s="29">
        <v>0</v>
      </c>
    </row>
    <row r="137" spans="1:12" ht="24" customHeight="1">
      <c r="A137" s="77"/>
      <c r="B137" s="46"/>
      <c r="C137" s="47"/>
      <c r="D137" s="50"/>
      <c r="E137" s="132" t="s">
        <v>29</v>
      </c>
      <c r="F137" s="132"/>
      <c r="G137" s="113" t="s">
        <v>30</v>
      </c>
      <c r="H137" s="113"/>
      <c r="I137" s="27">
        <v>13800</v>
      </c>
      <c r="J137" s="27">
        <v>13800</v>
      </c>
      <c r="K137" s="28">
        <v>0</v>
      </c>
      <c r="L137" s="29">
        <v>6599.95</v>
      </c>
    </row>
    <row r="138" spans="1:12" ht="29.25" customHeight="1">
      <c r="A138" s="77"/>
      <c r="B138" s="46"/>
      <c r="C138" s="47"/>
      <c r="D138" s="50"/>
      <c r="E138" s="132" t="s">
        <v>31</v>
      </c>
      <c r="F138" s="132"/>
      <c r="G138" s="113" t="s">
        <v>196</v>
      </c>
      <c r="H138" s="113"/>
      <c r="I138" s="27">
        <v>2000</v>
      </c>
      <c r="J138" s="27">
        <v>2000</v>
      </c>
      <c r="K138" s="28">
        <v>0</v>
      </c>
      <c r="L138" s="29">
        <v>1033.2</v>
      </c>
    </row>
    <row r="139" spans="1:12" ht="16.5" customHeight="1">
      <c r="A139" s="77"/>
      <c r="B139" s="46"/>
      <c r="C139" s="47"/>
      <c r="D139" s="50"/>
      <c r="E139" s="132" t="s">
        <v>33</v>
      </c>
      <c r="F139" s="132"/>
      <c r="G139" s="113" t="s">
        <v>34</v>
      </c>
      <c r="H139" s="113"/>
      <c r="I139" s="27">
        <v>100</v>
      </c>
      <c r="J139" s="27">
        <v>100</v>
      </c>
      <c r="K139" s="28">
        <v>0</v>
      </c>
      <c r="L139" s="29">
        <v>0</v>
      </c>
    </row>
    <row r="140" spans="1:12" ht="27" customHeight="1">
      <c r="A140" s="77"/>
      <c r="B140" s="46"/>
      <c r="C140" s="47"/>
      <c r="D140" s="50"/>
      <c r="E140" s="132" t="s">
        <v>35</v>
      </c>
      <c r="F140" s="132"/>
      <c r="G140" s="113" t="s">
        <v>36</v>
      </c>
      <c r="H140" s="113"/>
      <c r="I140" s="27">
        <v>2500</v>
      </c>
      <c r="J140" s="27">
        <v>2500</v>
      </c>
      <c r="K140" s="28">
        <v>0</v>
      </c>
      <c r="L140" s="29">
        <v>1666</v>
      </c>
    </row>
    <row r="141" spans="1:12" ht="40.5" customHeight="1">
      <c r="A141" s="77"/>
      <c r="B141" s="46"/>
      <c r="C141" s="47"/>
      <c r="D141" s="50"/>
      <c r="E141" s="132" t="s">
        <v>37</v>
      </c>
      <c r="F141" s="132"/>
      <c r="G141" s="113" t="s">
        <v>38</v>
      </c>
      <c r="H141" s="113"/>
      <c r="I141" s="27">
        <v>1700</v>
      </c>
      <c r="J141" s="27">
        <v>1700</v>
      </c>
      <c r="K141" s="28">
        <v>0</v>
      </c>
      <c r="L141" s="29">
        <v>1700</v>
      </c>
    </row>
    <row r="142" spans="1:12" ht="41.25" customHeight="1">
      <c r="A142" s="77"/>
      <c r="B142" s="46"/>
      <c r="C142" s="47"/>
      <c r="D142" s="53"/>
      <c r="E142" s="130" t="s">
        <v>75</v>
      </c>
      <c r="F142" s="131"/>
      <c r="G142" s="113" t="s">
        <v>76</v>
      </c>
      <c r="H142" s="113"/>
      <c r="I142" s="27">
        <v>5000</v>
      </c>
      <c r="J142" s="27">
        <v>5000</v>
      </c>
      <c r="K142" s="28">
        <v>0</v>
      </c>
      <c r="L142" s="29">
        <v>4070</v>
      </c>
    </row>
    <row r="143" spans="1:12" ht="31.5" customHeight="1">
      <c r="A143" s="77"/>
      <c r="B143" s="134" t="s">
        <v>91</v>
      </c>
      <c r="C143" s="134"/>
      <c r="D143" s="22"/>
      <c r="E143" s="134"/>
      <c r="F143" s="134"/>
      <c r="G143" s="118" t="s">
        <v>92</v>
      </c>
      <c r="H143" s="118"/>
      <c r="I143" s="23">
        <f aca="true" t="shared" si="0" ref="I143:L144">SUM(I144)</f>
        <v>40000</v>
      </c>
      <c r="J143" s="23">
        <f t="shared" si="0"/>
        <v>40000</v>
      </c>
      <c r="K143" s="23">
        <f t="shared" si="0"/>
        <v>0</v>
      </c>
      <c r="L143" s="23">
        <f t="shared" si="0"/>
        <v>13014.62</v>
      </c>
    </row>
    <row r="144" spans="1:12" ht="51" customHeight="1">
      <c r="A144" s="77"/>
      <c r="B144" s="137"/>
      <c r="C144" s="138"/>
      <c r="D144" s="24" t="s">
        <v>93</v>
      </c>
      <c r="E144" s="144"/>
      <c r="F144" s="144"/>
      <c r="G144" s="117" t="s">
        <v>94</v>
      </c>
      <c r="H144" s="117"/>
      <c r="I144" s="25">
        <f t="shared" si="0"/>
        <v>40000</v>
      </c>
      <c r="J144" s="25">
        <f t="shared" si="0"/>
        <v>40000</v>
      </c>
      <c r="K144" s="25">
        <f t="shared" si="0"/>
        <v>0</v>
      </c>
      <c r="L144" s="25">
        <f t="shared" si="0"/>
        <v>13014.62</v>
      </c>
    </row>
    <row r="145" spans="1:12" ht="63" customHeight="1">
      <c r="A145" s="77"/>
      <c r="B145" s="139"/>
      <c r="C145" s="140"/>
      <c r="D145" s="26"/>
      <c r="E145" s="132" t="s">
        <v>95</v>
      </c>
      <c r="F145" s="132"/>
      <c r="G145" s="113" t="s">
        <v>96</v>
      </c>
      <c r="H145" s="113"/>
      <c r="I145" s="27">
        <v>40000</v>
      </c>
      <c r="J145" s="27">
        <v>40000</v>
      </c>
      <c r="K145" s="28">
        <v>0</v>
      </c>
      <c r="L145" s="29">
        <v>13014.62</v>
      </c>
    </row>
    <row r="146" spans="1:12" ht="21" customHeight="1">
      <c r="A146" s="77"/>
      <c r="B146" s="134" t="s">
        <v>97</v>
      </c>
      <c r="C146" s="134"/>
      <c r="D146" s="22"/>
      <c r="E146" s="134"/>
      <c r="F146" s="134"/>
      <c r="G146" s="118" t="s">
        <v>98</v>
      </c>
      <c r="H146" s="118"/>
      <c r="I146" s="23">
        <f aca="true" t="shared" si="1" ref="I146:L147">SUM(I147)</f>
        <v>80000</v>
      </c>
      <c r="J146" s="23">
        <f t="shared" si="1"/>
        <v>80000</v>
      </c>
      <c r="K146" s="23">
        <f t="shared" si="1"/>
        <v>0</v>
      </c>
      <c r="L146" s="23">
        <f t="shared" si="1"/>
        <v>0</v>
      </c>
    </row>
    <row r="147" spans="1:12" ht="15" customHeight="1">
      <c r="A147" s="77"/>
      <c r="B147" s="137"/>
      <c r="C147" s="138"/>
      <c r="D147" s="24" t="s">
        <v>99</v>
      </c>
      <c r="E147" s="144"/>
      <c r="F147" s="144"/>
      <c r="G147" s="117" t="s">
        <v>100</v>
      </c>
      <c r="H147" s="117"/>
      <c r="I147" s="25">
        <f t="shared" si="1"/>
        <v>80000</v>
      </c>
      <c r="J147" s="25">
        <f t="shared" si="1"/>
        <v>80000</v>
      </c>
      <c r="K147" s="25">
        <f t="shared" si="1"/>
        <v>0</v>
      </c>
      <c r="L147" s="25">
        <f t="shared" si="1"/>
        <v>0</v>
      </c>
    </row>
    <row r="148" spans="1:12" ht="20.25" customHeight="1">
      <c r="A148" s="77"/>
      <c r="B148" s="139"/>
      <c r="C148" s="140"/>
      <c r="D148" s="26"/>
      <c r="E148" s="132" t="s">
        <v>101</v>
      </c>
      <c r="F148" s="132"/>
      <c r="G148" s="113" t="s">
        <v>102</v>
      </c>
      <c r="H148" s="113"/>
      <c r="I148" s="27">
        <v>80000</v>
      </c>
      <c r="J148" s="27">
        <v>80000</v>
      </c>
      <c r="K148" s="28">
        <v>0</v>
      </c>
      <c r="L148" s="29">
        <v>0</v>
      </c>
    </row>
    <row r="149" spans="1:12" ht="21" customHeight="1">
      <c r="A149" s="77"/>
      <c r="B149" s="134" t="s">
        <v>103</v>
      </c>
      <c r="C149" s="134"/>
      <c r="D149" s="22"/>
      <c r="E149" s="134"/>
      <c r="F149" s="134"/>
      <c r="G149" s="118" t="s">
        <v>104</v>
      </c>
      <c r="H149" s="118"/>
      <c r="I149" s="23">
        <f>SUM(I150+I170+I178+I195+I211+I223+I225+I245+I235+I240)</f>
        <v>6856895</v>
      </c>
      <c r="J149" s="23">
        <f>SUM(J150+J170+J178+J195+J211+J223+J225+J245+J235+J240)</f>
        <v>6743895</v>
      </c>
      <c r="K149" s="23">
        <f>SUM(K150+K170+K178+K195+K211+K223+K225+K245+K235+K240)</f>
        <v>113000</v>
      </c>
      <c r="L149" s="23">
        <f>SUM(L150+L170+L178+L195+L211+L223+L225+L245+L235+L240)</f>
        <v>4635282.7</v>
      </c>
    </row>
    <row r="150" spans="1:12" ht="25.5" customHeight="1">
      <c r="A150" s="77"/>
      <c r="B150" s="44"/>
      <c r="C150" s="45"/>
      <c r="D150" s="24" t="s">
        <v>105</v>
      </c>
      <c r="E150" s="144"/>
      <c r="F150" s="144"/>
      <c r="G150" s="117" t="s">
        <v>106</v>
      </c>
      <c r="H150" s="117"/>
      <c r="I150" s="25">
        <f>SUM(I151:I169)</f>
        <v>3705160</v>
      </c>
      <c r="J150" s="25">
        <f>SUM(J151:J169)</f>
        <v>3611160</v>
      </c>
      <c r="K150" s="25">
        <f>SUM(K151:K169)</f>
        <v>94000</v>
      </c>
      <c r="L150" s="25">
        <f>SUM(L151:L169)</f>
        <v>2615118.92</v>
      </c>
    </row>
    <row r="151" spans="1:12" ht="25.5" customHeight="1">
      <c r="A151" s="77"/>
      <c r="B151" s="46"/>
      <c r="C151" s="47"/>
      <c r="D151" s="125"/>
      <c r="E151" s="132" t="s">
        <v>13</v>
      </c>
      <c r="F151" s="132"/>
      <c r="G151" s="113" t="s">
        <v>14</v>
      </c>
      <c r="H151" s="113"/>
      <c r="I151" s="27">
        <v>156000</v>
      </c>
      <c r="J151" s="27">
        <v>156000</v>
      </c>
      <c r="K151" s="28">
        <v>0</v>
      </c>
      <c r="L151" s="29">
        <v>96903.62</v>
      </c>
    </row>
    <row r="152" spans="1:12" ht="33.75" customHeight="1">
      <c r="A152" s="77"/>
      <c r="B152" s="46"/>
      <c r="C152" s="47"/>
      <c r="D152" s="123"/>
      <c r="E152" s="132" t="s">
        <v>15</v>
      </c>
      <c r="F152" s="132"/>
      <c r="G152" s="113" t="s">
        <v>16</v>
      </c>
      <c r="H152" s="113"/>
      <c r="I152" s="27">
        <v>2250000</v>
      </c>
      <c r="J152" s="27">
        <v>2250000</v>
      </c>
      <c r="K152" s="28">
        <v>0</v>
      </c>
      <c r="L152" s="29">
        <v>1669838.34</v>
      </c>
    </row>
    <row r="153" spans="1:12" ht="24.75" customHeight="1">
      <c r="A153" s="77"/>
      <c r="B153" s="46"/>
      <c r="C153" s="47"/>
      <c r="D153" s="123"/>
      <c r="E153" s="132" t="s">
        <v>17</v>
      </c>
      <c r="F153" s="132"/>
      <c r="G153" s="113" t="s">
        <v>18</v>
      </c>
      <c r="H153" s="113"/>
      <c r="I153" s="27">
        <v>169000</v>
      </c>
      <c r="J153" s="27">
        <v>169000</v>
      </c>
      <c r="K153" s="28">
        <v>0</v>
      </c>
      <c r="L153" s="29">
        <v>187252.75</v>
      </c>
    </row>
    <row r="154" spans="1:12" ht="28.5" customHeight="1">
      <c r="A154" s="77"/>
      <c r="B154" s="46"/>
      <c r="C154" s="47"/>
      <c r="D154" s="123"/>
      <c r="E154" s="132" t="s">
        <v>19</v>
      </c>
      <c r="F154" s="132"/>
      <c r="G154" s="113" t="s">
        <v>20</v>
      </c>
      <c r="H154" s="113"/>
      <c r="I154" s="27">
        <v>380000</v>
      </c>
      <c r="J154" s="27">
        <v>380000</v>
      </c>
      <c r="K154" s="28">
        <v>0</v>
      </c>
      <c r="L154" s="29">
        <v>320730.36</v>
      </c>
    </row>
    <row r="155" spans="1:12" ht="24.75" customHeight="1">
      <c r="A155" s="77"/>
      <c r="B155" s="46"/>
      <c r="C155" s="47"/>
      <c r="D155" s="123"/>
      <c r="E155" s="132" t="s">
        <v>21</v>
      </c>
      <c r="F155" s="132"/>
      <c r="G155" s="113" t="s">
        <v>22</v>
      </c>
      <c r="H155" s="113"/>
      <c r="I155" s="27">
        <v>62000</v>
      </c>
      <c r="J155" s="27">
        <v>62000</v>
      </c>
      <c r="K155" s="28">
        <v>0</v>
      </c>
      <c r="L155" s="29">
        <v>36482.65</v>
      </c>
    </row>
    <row r="156" spans="1:12" ht="25.5" customHeight="1">
      <c r="A156" s="77"/>
      <c r="B156" s="46"/>
      <c r="C156" s="47"/>
      <c r="D156" s="123"/>
      <c r="E156" s="132" t="s">
        <v>46</v>
      </c>
      <c r="F156" s="132"/>
      <c r="G156" s="113" t="s">
        <v>47</v>
      </c>
      <c r="H156" s="113"/>
      <c r="I156" s="27">
        <v>6000</v>
      </c>
      <c r="J156" s="27">
        <v>6000</v>
      </c>
      <c r="K156" s="28">
        <v>0</v>
      </c>
      <c r="L156" s="29">
        <v>863.6</v>
      </c>
    </row>
    <row r="157" spans="1:12" ht="33.75" customHeight="1">
      <c r="A157" s="77"/>
      <c r="B157" s="46"/>
      <c r="C157" s="47"/>
      <c r="D157" s="123"/>
      <c r="E157" s="132" t="s">
        <v>25</v>
      </c>
      <c r="F157" s="132"/>
      <c r="G157" s="113" t="s">
        <v>26</v>
      </c>
      <c r="H157" s="113"/>
      <c r="I157" s="27">
        <v>250000</v>
      </c>
      <c r="J157" s="27">
        <v>250000</v>
      </c>
      <c r="K157" s="28">
        <v>0</v>
      </c>
      <c r="L157" s="29">
        <v>106920.27</v>
      </c>
    </row>
    <row r="158" spans="1:12" ht="22.5" customHeight="1">
      <c r="A158" s="77"/>
      <c r="B158" s="46"/>
      <c r="C158" s="47"/>
      <c r="D158" s="123"/>
      <c r="E158" s="132" t="s">
        <v>107</v>
      </c>
      <c r="F158" s="132"/>
      <c r="G158" s="113" t="s">
        <v>108</v>
      </c>
      <c r="H158" s="113"/>
      <c r="I158" s="27">
        <v>2500</v>
      </c>
      <c r="J158" s="27">
        <v>2500</v>
      </c>
      <c r="K158" s="28">
        <v>0</v>
      </c>
      <c r="L158" s="29">
        <v>543.84</v>
      </c>
    </row>
    <row r="159" spans="1:12" ht="15" customHeight="1">
      <c r="A159" s="77"/>
      <c r="B159" s="46"/>
      <c r="C159" s="47"/>
      <c r="D159" s="123"/>
      <c r="E159" s="132" t="s">
        <v>27</v>
      </c>
      <c r="F159" s="132"/>
      <c r="G159" s="113" t="s">
        <v>28</v>
      </c>
      <c r="H159" s="113"/>
      <c r="I159" s="27">
        <v>40000</v>
      </c>
      <c r="J159" s="27">
        <v>40000</v>
      </c>
      <c r="K159" s="28">
        <v>0</v>
      </c>
      <c r="L159" s="29">
        <v>14531.91</v>
      </c>
    </row>
    <row r="160" spans="1:12" ht="17.25" customHeight="1">
      <c r="A160" s="77"/>
      <c r="B160" s="46"/>
      <c r="C160" s="47"/>
      <c r="D160" s="123"/>
      <c r="E160" s="130" t="s">
        <v>52</v>
      </c>
      <c r="F160" s="131"/>
      <c r="G160" s="119" t="s">
        <v>53</v>
      </c>
      <c r="H160" s="120"/>
      <c r="I160" s="27">
        <v>84060</v>
      </c>
      <c r="J160" s="27">
        <v>84060</v>
      </c>
      <c r="K160" s="28">
        <v>0</v>
      </c>
      <c r="L160" s="29">
        <v>0</v>
      </c>
    </row>
    <row r="161" spans="1:12" ht="16.5" customHeight="1">
      <c r="A161" s="77"/>
      <c r="B161" s="46"/>
      <c r="C161" s="47"/>
      <c r="D161" s="123"/>
      <c r="E161" s="132" t="s">
        <v>73</v>
      </c>
      <c r="F161" s="132"/>
      <c r="G161" s="113" t="s">
        <v>74</v>
      </c>
      <c r="H161" s="113"/>
      <c r="I161" s="27">
        <v>1500</v>
      </c>
      <c r="J161" s="27">
        <v>1500</v>
      </c>
      <c r="K161" s="28">
        <v>0</v>
      </c>
      <c r="L161" s="29">
        <v>405</v>
      </c>
    </row>
    <row r="162" spans="1:12" ht="26.25" customHeight="1">
      <c r="A162" s="77"/>
      <c r="B162" s="46"/>
      <c r="C162" s="47"/>
      <c r="D162" s="123"/>
      <c r="E162" s="132" t="s">
        <v>29</v>
      </c>
      <c r="F162" s="132"/>
      <c r="G162" s="113" t="s">
        <v>30</v>
      </c>
      <c r="H162" s="113"/>
      <c r="I162" s="27">
        <v>62000</v>
      </c>
      <c r="J162" s="27">
        <v>62000</v>
      </c>
      <c r="K162" s="28">
        <v>0</v>
      </c>
      <c r="L162" s="29">
        <v>40462.79</v>
      </c>
    </row>
    <row r="163" spans="1:12" ht="28.5" customHeight="1">
      <c r="A163" s="77"/>
      <c r="B163" s="46"/>
      <c r="C163" s="47"/>
      <c r="D163" s="123"/>
      <c r="E163" s="132" t="s">
        <v>31</v>
      </c>
      <c r="F163" s="132"/>
      <c r="G163" s="113" t="s">
        <v>197</v>
      </c>
      <c r="H163" s="113"/>
      <c r="I163" s="27">
        <v>12000</v>
      </c>
      <c r="J163" s="27">
        <v>12000</v>
      </c>
      <c r="K163" s="28">
        <v>0</v>
      </c>
      <c r="L163" s="29">
        <v>5552.79</v>
      </c>
    </row>
    <row r="164" spans="1:12" ht="17.25" customHeight="1">
      <c r="A164" s="77"/>
      <c r="B164" s="46"/>
      <c r="C164" s="47"/>
      <c r="D164" s="123"/>
      <c r="E164" s="132" t="s">
        <v>33</v>
      </c>
      <c r="F164" s="132"/>
      <c r="G164" s="113" t="s">
        <v>34</v>
      </c>
      <c r="H164" s="113"/>
      <c r="I164" s="27">
        <v>3500</v>
      </c>
      <c r="J164" s="27">
        <v>3500</v>
      </c>
      <c r="K164" s="28">
        <v>0</v>
      </c>
      <c r="L164" s="29">
        <v>1053</v>
      </c>
    </row>
    <row r="165" spans="1:12" ht="25.5" customHeight="1">
      <c r="A165" s="77"/>
      <c r="B165" s="46"/>
      <c r="C165" s="47"/>
      <c r="D165" s="123"/>
      <c r="E165" s="132" t="s">
        <v>35</v>
      </c>
      <c r="F165" s="132"/>
      <c r="G165" s="113" t="s">
        <v>36</v>
      </c>
      <c r="H165" s="113"/>
      <c r="I165" s="27">
        <v>4500</v>
      </c>
      <c r="J165" s="27">
        <v>4500</v>
      </c>
      <c r="K165" s="28">
        <v>0</v>
      </c>
      <c r="L165" s="29">
        <v>1578</v>
      </c>
    </row>
    <row r="166" spans="1:12" ht="43.5" customHeight="1">
      <c r="A166" s="77"/>
      <c r="B166" s="46"/>
      <c r="C166" s="47"/>
      <c r="D166" s="123"/>
      <c r="E166" s="132" t="s">
        <v>37</v>
      </c>
      <c r="F166" s="132"/>
      <c r="G166" s="113" t="s">
        <v>38</v>
      </c>
      <c r="H166" s="113"/>
      <c r="I166" s="27">
        <v>124000</v>
      </c>
      <c r="J166" s="27">
        <v>124000</v>
      </c>
      <c r="K166" s="28">
        <v>0</v>
      </c>
      <c r="L166" s="29">
        <v>132000</v>
      </c>
    </row>
    <row r="167" spans="1:12" ht="24.75" customHeight="1">
      <c r="A167" s="77"/>
      <c r="B167" s="46"/>
      <c r="C167" s="47"/>
      <c r="D167" s="123"/>
      <c r="E167" s="130" t="s">
        <v>192</v>
      </c>
      <c r="F167" s="131"/>
      <c r="G167" s="119" t="s">
        <v>193</v>
      </c>
      <c r="H167" s="120"/>
      <c r="I167" s="27">
        <v>2100</v>
      </c>
      <c r="J167" s="27">
        <v>2100</v>
      </c>
      <c r="K167" s="28">
        <v>0</v>
      </c>
      <c r="L167" s="29">
        <v>0</v>
      </c>
    </row>
    <row r="168" spans="1:12" ht="43.5" customHeight="1">
      <c r="A168" s="77"/>
      <c r="B168" s="46"/>
      <c r="C168" s="47"/>
      <c r="D168" s="123"/>
      <c r="E168" s="132" t="s">
        <v>75</v>
      </c>
      <c r="F168" s="132"/>
      <c r="G168" s="113" t="s">
        <v>76</v>
      </c>
      <c r="H168" s="113"/>
      <c r="I168" s="27">
        <v>2000</v>
      </c>
      <c r="J168" s="27">
        <v>2000</v>
      </c>
      <c r="K168" s="28">
        <v>0</v>
      </c>
      <c r="L168" s="29">
        <v>0</v>
      </c>
    </row>
    <row r="169" spans="1:12" ht="36.75" customHeight="1">
      <c r="A169" s="77"/>
      <c r="B169" s="46"/>
      <c r="C169" s="47"/>
      <c r="D169" s="126"/>
      <c r="E169" s="132" t="s">
        <v>39</v>
      </c>
      <c r="F169" s="132"/>
      <c r="G169" s="113" t="s">
        <v>40</v>
      </c>
      <c r="H169" s="113"/>
      <c r="I169" s="27">
        <v>94000</v>
      </c>
      <c r="J169" s="27">
        <v>0</v>
      </c>
      <c r="K169" s="28">
        <v>94000</v>
      </c>
      <c r="L169" s="29">
        <v>0</v>
      </c>
    </row>
    <row r="170" spans="1:12" ht="33" customHeight="1">
      <c r="A170" s="77"/>
      <c r="B170" s="46"/>
      <c r="C170" s="47"/>
      <c r="D170" s="24" t="s">
        <v>109</v>
      </c>
      <c r="E170" s="144"/>
      <c r="F170" s="144"/>
      <c r="G170" s="117" t="s">
        <v>110</v>
      </c>
      <c r="H170" s="117"/>
      <c r="I170" s="25">
        <f>SUM(I171:I177)</f>
        <v>239340</v>
      </c>
      <c r="J170" s="25">
        <f>SUM(J171:J177)</f>
        <v>239340</v>
      </c>
      <c r="K170" s="25">
        <f>SUM(K171:K177)</f>
        <v>0</v>
      </c>
      <c r="L170" s="25">
        <f>SUM(L171:L177)</f>
        <v>154351.9</v>
      </c>
    </row>
    <row r="171" spans="1:12" ht="39.75" customHeight="1">
      <c r="A171" s="77"/>
      <c r="B171" s="46"/>
      <c r="C171" s="47"/>
      <c r="D171" s="125"/>
      <c r="E171" s="132" t="s">
        <v>13</v>
      </c>
      <c r="F171" s="132"/>
      <c r="G171" s="113" t="s">
        <v>14</v>
      </c>
      <c r="H171" s="113"/>
      <c r="I171" s="27">
        <v>15000</v>
      </c>
      <c r="J171" s="27">
        <v>15000</v>
      </c>
      <c r="K171" s="28">
        <v>0</v>
      </c>
      <c r="L171" s="29">
        <v>9249.04</v>
      </c>
    </row>
    <row r="172" spans="1:12" ht="24.75" customHeight="1">
      <c r="A172" s="77"/>
      <c r="B172" s="46"/>
      <c r="C172" s="47"/>
      <c r="D172" s="123"/>
      <c r="E172" s="132" t="s">
        <v>15</v>
      </c>
      <c r="F172" s="132"/>
      <c r="G172" s="113" t="s">
        <v>16</v>
      </c>
      <c r="H172" s="113"/>
      <c r="I172" s="27">
        <v>151240</v>
      </c>
      <c r="J172" s="27">
        <v>151240</v>
      </c>
      <c r="K172" s="28">
        <v>0</v>
      </c>
      <c r="L172" s="29">
        <v>94461.38</v>
      </c>
    </row>
    <row r="173" spans="1:12" ht="28.5" customHeight="1">
      <c r="A173" s="77"/>
      <c r="B173" s="46"/>
      <c r="C173" s="47"/>
      <c r="D173" s="123"/>
      <c r="E173" s="132" t="s">
        <v>17</v>
      </c>
      <c r="F173" s="132"/>
      <c r="G173" s="113" t="s">
        <v>18</v>
      </c>
      <c r="H173" s="113"/>
      <c r="I173" s="27">
        <v>15000</v>
      </c>
      <c r="J173" s="27">
        <v>15000</v>
      </c>
      <c r="K173" s="28">
        <v>0</v>
      </c>
      <c r="L173" s="29">
        <v>12939.03</v>
      </c>
    </row>
    <row r="174" spans="1:12" ht="27" customHeight="1">
      <c r="A174" s="77"/>
      <c r="B174" s="46"/>
      <c r="C174" s="47"/>
      <c r="D174" s="123"/>
      <c r="E174" s="132" t="s">
        <v>19</v>
      </c>
      <c r="F174" s="132"/>
      <c r="G174" s="113" t="s">
        <v>20</v>
      </c>
      <c r="H174" s="113"/>
      <c r="I174" s="27">
        <v>34900</v>
      </c>
      <c r="J174" s="27">
        <v>34900</v>
      </c>
      <c r="K174" s="28">
        <v>0</v>
      </c>
      <c r="L174" s="29">
        <v>19867.46</v>
      </c>
    </row>
    <row r="175" spans="1:12" ht="27.75" customHeight="1">
      <c r="A175" s="77"/>
      <c r="B175" s="46"/>
      <c r="C175" s="47"/>
      <c r="D175" s="123"/>
      <c r="E175" s="132" t="s">
        <v>21</v>
      </c>
      <c r="F175" s="132"/>
      <c r="G175" s="113" t="s">
        <v>22</v>
      </c>
      <c r="H175" s="113"/>
      <c r="I175" s="27">
        <v>5500</v>
      </c>
      <c r="J175" s="27">
        <v>5500</v>
      </c>
      <c r="K175" s="28">
        <v>0</v>
      </c>
      <c r="L175" s="29">
        <v>2759.28</v>
      </c>
    </row>
    <row r="176" spans="1:12" ht="25.5" customHeight="1">
      <c r="A176" s="77"/>
      <c r="B176" s="46"/>
      <c r="C176" s="47"/>
      <c r="D176" s="123"/>
      <c r="E176" s="132" t="s">
        <v>25</v>
      </c>
      <c r="F176" s="132"/>
      <c r="G176" s="113" t="s">
        <v>26</v>
      </c>
      <c r="H176" s="113"/>
      <c r="I176" s="27">
        <v>4000</v>
      </c>
      <c r="J176" s="27">
        <v>4000</v>
      </c>
      <c r="K176" s="28">
        <v>0</v>
      </c>
      <c r="L176" s="29">
        <v>1875.71</v>
      </c>
    </row>
    <row r="177" spans="1:12" ht="36.75" customHeight="1">
      <c r="A177" s="77"/>
      <c r="B177" s="46"/>
      <c r="C177" s="47"/>
      <c r="D177" s="126"/>
      <c r="E177" s="132" t="s">
        <v>37</v>
      </c>
      <c r="F177" s="132"/>
      <c r="G177" s="113" t="s">
        <v>38</v>
      </c>
      <c r="H177" s="113"/>
      <c r="I177" s="27">
        <v>13700</v>
      </c>
      <c r="J177" s="27">
        <v>13700</v>
      </c>
      <c r="K177" s="28">
        <v>0</v>
      </c>
      <c r="L177" s="29">
        <v>13200</v>
      </c>
    </row>
    <row r="178" spans="1:12" ht="25.5" customHeight="1">
      <c r="A178" s="77"/>
      <c r="B178" s="46"/>
      <c r="C178" s="47"/>
      <c r="D178" s="24" t="s">
        <v>111</v>
      </c>
      <c r="E178" s="144"/>
      <c r="F178" s="144"/>
      <c r="G178" s="117" t="s">
        <v>112</v>
      </c>
      <c r="H178" s="117"/>
      <c r="I178" s="25">
        <f>SUM(I179:I194)</f>
        <v>383290</v>
      </c>
      <c r="J178" s="25">
        <f>SUM(J179:J194)</f>
        <v>364290</v>
      </c>
      <c r="K178" s="25">
        <f>SUM(K179:K194)</f>
        <v>19000</v>
      </c>
      <c r="L178" s="25">
        <f>SUM(L179:L194)</f>
        <v>234046.35000000003</v>
      </c>
    </row>
    <row r="179" spans="1:12" ht="24" customHeight="1">
      <c r="A179" s="77"/>
      <c r="B179" s="46"/>
      <c r="C179" s="47"/>
      <c r="D179" s="48"/>
      <c r="E179" s="132" t="s">
        <v>13</v>
      </c>
      <c r="F179" s="132"/>
      <c r="G179" s="113" t="s">
        <v>14</v>
      </c>
      <c r="H179" s="113"/>
      <c r="I179" s="27">
        <v>14200</v>
      </c>
      <c r="J179" s="27">
        <v>14200</v>
      </c>
      <c r="K179" s="28">
        <v>0</v>
      </c>
      <c r="L179" s="29">
        <v>9447.39</v>
      </c>
    </row>
    <row r="180" spans="1:12" ht="27" customHeight="1">
      <c r="A180" s="77"/>
      <c r="B180" s="46"/>
      <c r="C180" s="47"/>
      <c r="D180" s="50"/>
      <c r="E180" s="132" t="s">
        <v>15</v>
      </c>
      <c r="F180" s="132"/>
      <c r="G180" s="113" t="s">
        <v>16</v>
      </c>
      <c r="H180" s="113"/>
      <c r="I180" s="27">
        <v>181340</v>
      </c>
      <c r="J180" s="27">
        <v>181340</v>
      </c>
      <c r="K180" s="28">
        <v>0</v>
      </c>
      <c r="L180" s="29">
        <v>136604.44</v>
      </c>
    </row>
    <row r="181" spans="1:12" ht="29.25" customHeight="1">
      <c r="A181" s="77"/>
      <c r="B181" s="46"/>
      <c r="C181" s="47"/>
      <c r="D181" s="50"/>
      <c r="E181" s="132" t="s">
        <v>17</v>
      </c>
      <c r="F181" s="132"/>
      <c r="G181" s="113" t="s">
        <v>18</v>
      </c>
      <c r="H181" s="113"/>
      <c r="I181" s="27">
        <v>15800</v>
      </c>
      <c r="J181" s="27">
        <v>15800</v>
      </c>
      <c r="K181" s="28">
        <v>0</v>
      </c>
      <c r="L181" s="29">
        <v>14655.79</v>
      </c>
    </row>
    <row r="182" spans="1:12" ht="24" customHeight="1">
      <c r="A182" s="77"/>
      <c r="B182" s="46"/>
      <c r="C182" s="47"/>
      <c r="D182" s="50"/>
      <c r="E182" s="132" t="s">
        <v>19</v>
      </c>
      <c r="F182" s="132"/>
      <c r="G182" s="113" t="s">
        <v>20</v>
      </c>
      <c r="H182" s="113"/>
      <c r="I182" s="27">
        <v>36900</v>
      </c>
      <c r="J182" s="27">
        <v>36900</v>
      </c>
      <c r="K182" s="28">
        <v>0</v>
      </c>
      <c r="L182" s="29">
        <v>27119.72</v>
      </c>
    </row>
    <row r="183" spans="1:12" ht="29.25" customHeight="1">
      <c r="A183" s="77"/>
      <c r="B183" s="46"/>
      <c r="C183" s="47"/>
      <c r="D183" s="50"/>
      <c r="E183" s="132" t="s">
        <v>21</v>
      </c>
      <c r="F183" s="132"/>
      <c r="G183" s="113" t="s">
        <v>22</v>
      </c>
      <c r="H183" s="113"/>
      <c r="I183" s="27">
        <v>3000</v>
      </c>
      <c r="J183" s="27">
        <v>3000</v>
      </c>
      <c r="K183" s="28">
        <v>0</v>
      </c>
      <c r="L183" s="29">
        <v>1224.02</v>
      </c>
    </row>
    <row r="184" spans="1:12" ht="22.5" customHeight="1">
      <c r="A184" s="77"/>
      <c r="B184" s="114"/>
      <c r="C184" s="115"/>
      <c r="D184" s="123"/>
      <c r="E184" s="125" t="s">
        <v>25</v>
      </c>
      <c r="F184" s="125"/>
      <c r="G184" s="146" t="s">
        <v>26</v>
      </c>
      <c r="H184" s="146"/>
      <c r="I184" s="37">
        <v>35000</v>
      </c>
      <c r="J184" s="37">
        <v>35000</v>
      </c>
      <c r="K184" s="38">
        <v>0</v>
      </c>
      <c r="L184" s="39">
        <v>10267.41</v>
      </c>
    </row>
    <row r="185" spans="1:12" ht="30" customHeight="1">
      <c r="A185" s="77"/>
      <c r="B185" s="114"/>
      <c r="C185" s="115"/>
      <c r="D185" s="123"/>
      <c r="E185" s="149" t="s">
        <v>113</v>
      </c>
      <c r="F185" s="149"/>
      <c r="G185" s="150" t="s">
        <v>114</v>
      </c>
      <c r="H185" s="150"/>
      <c r="I185" s="82">
        <v>45000</v>
      </c>
      <c r="J185" s="82">
        <v>45000</v>
      </c>
      <c r="K185" s="83">
        <v>0</v>
      </c>
      <c r="L185" s="29">
        <v>17770.23</v>
      </c>
    </row>
    <row r="186" spans="1:12" ht="25.5" customHeight="1">
      <c r="A186" s="77"/>
      <c r="B186" s="114"/>
      <c r="C186" s="115"/>
      <c r="D186" s="123"/>
      <c r="E186" s="132" t="s">
        <v>107</v>
      </c>
      <c r="F186" s="132"/>
      <c r="G186" s="113" t="s">
        <v>108</v>
      </c>
      <c r="H186" s="113"/>
      <c r="I186" s="27">
        <v>500</v>
      </c>
      <c r="J186" s="27">
        <v>500</v>
      </c>
      <c r="K186" s="28">
        <v>0</v>
      </c>
      <c r="L186" s="29">
        <v>0</v>
      </c>
    </row>
    <row r="187" spans="1:12" ht="16.5" customHeight="1">
      <c r="A187" s="77"/>
      <c r="B187" s="46"/>
      <c r="C187" s="47"/>
      <c r="D187" s="50"/>
      <c r="E187" s="132" t="s">
        <v>27</v>
      </c>
      <c r="F187" s="132"/>
      <c r="G187" s="113" t="s">
        <v>28</v>
      </c>
      <c r="H187" s="113"/>
      <c r="I187" s="27">
        <v>5000</v>
      </c>
      <c r="J187" s="27">
        <v>5000</v>
      </c>
      <c r="K187" s="28">
        <v>0</v>
      </c>
      <c r="L187" s="29">
        <v>592.44</v>
      </c>
    </row>
    <row r="188" spans="1:12" ht="18" customHeight="1">
      <c r="A188" s="77"/>
      <c r="B188" s="46"/>
      <c r="C188" s="47"/>
      <c r="D188" s="50"/>
      <c r="E188" s="132" t="s">
        <v>73</v>
      </c>
      <c r="F188" s="132"/>
      <c r="G188" s="113" t="s">
        <v>74</v>
      </c>
      <c r="H188" s="113"/>
      <c r="I188" s="27">
        <v>300</v>
      </c>
      <c r="J188" s="27">
        <v>300</v>
      </c>
      <c r="K188" s="28">
        <v>0</v>
      </c>
      <c r="L188" s="29">
        <v>0</v>
      </c>
    </row>
    <row r="189" spans="1:12" ht="24.75" customHeight="1">
      <c r="A189" s="77"/>
      <c r="B189" s="46"/>
      <c r="C189" s="47"/>
      <c r="D189" s="50"/>
      <c r="E189" s="132" t="s">
        <v>29</v>
      </c>
      <c r="F189" s="132"/>
      <c r="G189" s="113" t="s">
        <v>30</v>
      </c>
      <c r="H189" s="113"/>
      <c r="I189" s="27">
        <v>8200</v>
      </c>
      <c r="J189" s="27">
        <v>8200</v>
      </c>
      <c r="K189" s="28">
        <v>0</v>
      </c>
      <c r="L189" s="29">
        <v>1715.2</v>
      </c>
    </row>
    <row r="190" spans="1:12" ht="48" customHeight="1">
      <c r="A190" s="77"/>
      <c r="B190" s="46"/>
      <c r="C190" s="47"/>
      <c r="D190" s="50"/>
      <c r="E190" s="130" t="s">
        <v>133</v>
      </c>
      <c r="F190" s="131"/>
      <c r="G190" s="119" t="s">
        <v>134</v>
      </c>
      <c r="H190" s="120"/>
      <c r="I190" s="27">
        <v>5000</v>
      </c>
      <c r="J190" s="27">
        <v>5000</v>
      </c>
      <c r="K190" s="28">
        <v>0</v>
      </c>
      <c r="L190" s="29">
        <v>0</v>
      </c>
    </row>
    <row r="191" spans="1:12" ht="27" customHeight="1">
      <c r="A191" s="77"/>
      <c r="B191" s="46"/>
      <c r="C191" s="47"/>
      <c r="D191" s="50"/>
      <c r="E191" s="132" t="s">
        <v>31</v>
      </c>
      <c r="F191" s="132"/>
      <c r="G191" s="113" t="s">
        <v>197</v>
      </c>
      <c r="H191" s="113"/>
      <c r="I191" s="27">
        <v>1500</v>
      </c>
      <c r="J191" s="27">
        <v>1500</v>
      </c>
      <c r="K191" s="28">
        <v>0</v>
      </c>
      <c r="L191" s="29">
        <v>419.71</v>
      </c>
    </row>
    <row r="192" spans="1:12" ht="25.5" customHeight="1">
      <c r="A192" s="77"/>
      <c r="B192" s="46"/>
      <c r="C192" s="47"/>
      <c r="D192" s="50"/>
      <c r="E192" s="132" t="s">
        <v>33</v>
      </c>
      <c r="F192" s="132"/>
      <c r="G192" s="113" t="s">
        <v>34</v>
      </c>
      <c r="H192" s="113"/>
      <c r="I192" s="27">
        <v>150</v>
      </c>
      <c r="J192" s="27">
        <v>150</v>
      </c>
      <c r="K192" s="28">
        <v>0</v>
      </c>
      <c r="L192" s="29">
        <v>30</v>
      </c>
    </row>
    <row r="193" spans="1:12" ht="33.75" customHeight="1">
      <c r="A193" s="77"/>
      <c r="B193" s="46"/>
      <c r="C193" s="47"/>
      <c r="D193" s="50"/>
      <c r="E193" s="132" t="s">
        <v>37</v>
      </c>
      <c r="F193" s="132"/>
      <c r="G193" s="113" t="s">
        <v>38</v>
      </c>
      <c r="H193" s="113"/>
      <c r="I193" s="27">
        <v>12400</v>
      </c>
      <c r="J193" s="27">
        <v>12400</v>
      </c>
      <c r="K193" s="28">
        <v>0</v>
      </c>
      <c r="L193" s="29">
        <v>14200</v>
      </c>
    </row>
    <row r="194" spans="1:12" ht="35.25" customHeight="1">
      <c r="A194" s="77"/>
      <c r="B194" s="46"/>
      <c r="C194" s="47"/>
      <c r="D194" s="53"/>
      <c r="E194" s="132" t="s">
        <v>39</v>
      </c>
      <c r="F194" s="132"/>
      <c r="G194" s="113" t="s">
        <v>40</v>
      </c>
      <c r="H194" s="113"/>
      <c r="I194" s="27">
        <v>19000</v>
      </c>
      <c r="J194" s="27">
        <v>0</v>
      </c>
      <c r="K194" s="28">
        <v>19000</v>
      </c>
      <c r="L194" s="29">
        <v>0</v>
      </c>
    </row>
    <row r="195" spans="1:12" ht="25.5" customHeight="1">
      <c r="A195" s="77"/>
      <c r="B195" s="46"/>
      <c r="C195" s="47"/>
      <c r="D195" s="24" t="s">
        <v>115</v>
      </c>
      <c r="E195" s="144"/>
      <c r="F195" s="144"/>
      <c r="G195" s="117" t="s">
        <v>116</v>
      </c>
      <c r="H195" s="117"/>
      <c r="I195" s="25">
        <f>SUM(I196:I210)</f>
        <v>1608800</v>
      </c>
      <c r="J195" s="25">
        <f>SUM(J196:J210)</f>
        <v>1608800</v>
      </c>
      <c r="K195" s="25">
        <f>SUM(K196:K210)</f>
        <v>0</v>
      </c>
      <c r="L195" s="25">
        <f>SUM(L196:L210)</f>
        <v>995618.34</v>
      </c>
    </row>
    <row r="196" spans="1:12" ht="39.75" customHeight="1">
      <c r="A196" s="77"/>
      <c r="B196" s="46"/>
      <c r="C196" s="47"/>
      <c r="D196" s="125"/>
      <c r="E196" s="132" t="s">
        <v>13</v>
      </c>
      <c r="F196" s="132"/>
      <c r="G196" s="113" t="s">
        <v>14</v>
      </c>
      <c r="H196" s="113"/>
      <c r="I196" s="27">
        <v>65600</v>
      </c>
      <c r="J196" s="27">
        <v>65600</v>
      </c>
      <c r="K196" s="28">
        <v>0</v>
      </c>
      <c r="L196" s="29">
        <v>45716.22</v>
      </c>
    </row>
    <row r="197" spans="1:12" ht="25.5" customHeight="1">
      <c r="A197" s="77"/>
      <c r="B197" s="46"/>
      <c r="C197" s="47"/>
      <c r="D197" s="123"/>
      <c r="E197" s="132" t="s">
        <v>15</v>
      </c>
      <c r="F197" s="132"/>
      <c r="G197" s="113" t="s">
        <v>16</v>
      </c>
      <c r="H197" s="113"/>
      <c r="I197" s="27">
        <v>998000</v>
      </c>
      <c r="J197" s="27">
        <v>998000</v>
      </c>
      <c r="K197" s="28">
        <v>0</v>
      </c>
      <c r="L197" s="29">
        <v>632050.6</v>
      </c>
    </row>
    <row r="198" spans="1:12" ht="27.75" customHeight="1">
      <c r="A198" s="77"/>
      <c r="B198" s="46"/>
      <c r="C198" s="47"/>
      <c r="D198" s="123"/>
      <c r="E198" s="132" t="s">
        <v>17</v>
      </c>
      <c r="F198" s="132"/>
      <c r="G198" s="113" t="s">
        <v>18</v>
      </c>
      <c r="H198" s="113"/>
      <c r="I198" s="27">
        <v>75000</v>
      </c>
      <c r="J198" s="27">
        <v>75000</v>
      </c>
      <c r="K198" s="28">
        <v>0</v>
      </c>
      <c r="L198" s="29">
        <v>74039.46</v>
      </c>
    </row>
    <row r="199" spans="1:12" ht="27" customHeight="1">
      <c r="A199" s="77"/>
      <c r="B199" s="46"/>
      <c r="C199" s="47"/>
      <c r="D199" s="123"/>
      <c r="E199" s="132" t="s">
        <v>19</v>
      </c>
      <c r="F199" s="132"/>
      <c r="G199" s="113" t="s">
        <v>20</v>
      </c>
      <c r="H199" s="113"/>
      <c r="I199" s="27">
        <v>191000</v>
      </c>
      <c r="J199" s="27">
        <v>191000</v>
      </c>
      <c r="K199" s="28">
        <v>0</v>
      </c>
      <c r="L199" s="29">
        <v>127616.68</v>
      </c>
    </row>
    <row r="200" spans="1:12" ht="30.75" customHeight="1">
      <c r="A200" s="77"/>
      <c r="B200" s="46"/>
      <c r="C200" s="47"/>
      <c r="D200" s="123"/>
      <c r="E200" s="132" t="s">
        <v>21</v>
      </c>
      <c r="F200" s="132"/>
      <c r="G200" s="113" t="s">
        <v>22</v>
      </c>
      <c r="H200" s="113"/>
      <c r="I200" s="27">
        <v>25200</v>
      </c>
      <c r="J200" s="27">
        <v>25200</v>
      </c>
      <c r="K200" s="28">
        <v>0</v>
      </c>
      <c r="L200" s="29">
        <v>16433.46</v>
      </c>
    </row>
    <row r="201" spans="1:12" ht="27" customHeight="1">
      <c r="A201" s="77"/>
      <c r="B201" s="46"/>
      <c r="C201" s="47"/>
      <c r="D201" s="123"/>
      <c r="E201" s="132" t="s">
        <v>25</v>
      </c>
      <c r="F201" s="132"/>
      <c r="G201" s="113" t="s">
        <v>26</v>
      </c>
      <c r="H201" s="113"/>
      <c r="I201" s="27">
        <v>110000</v>
      </c>
      <c r="J201" s="27">
        <v>110000</v>
      </c>
      <c r="K201" s="28">
        <v>0</v>
      </c>
      <c r="L201" s="29">
        <v>35624.24</v>
      </c>
    </row>
    <row r="202" spans="1:12" ht="29.25" customHeight="1">
      <c r="A202" s="77"/>
      <c r="B202" s="46"/>
      <c r="C202" s="47"/>
      <c r="D202" s="123"/>
      <c r="E202" s="132" t="s">
        <v>107</v>
      </c>
      <c r="F202" s="132"/>
      <c r="G202" s="113" t="s">
        <v>108</v>
      </c>
      <c r="H202" s="113"/>
      <c r="I202" s="27">
        <v>5000</v>
      </c>
      <c r="J202" s="27">
        <v>5000</v>
      </c>
      <c r="K202" s="28">
        <v>0</v>
      </c>
      <c r="L202" s="29">
        <v>2737.6</v>
      </c>
    </row>
    <row r="203" spans="1:12" ht="16.5" customHeight="1">
      <c r="A203" s="77"/>
      <c r="B203" s="46"/>
      <c r="C203" s="47"/>
      <c r="D203" s="123"/>
      <c r="E203" s="132" t="s">
        <v>27</v>
      </c>
      <c r="F203" s="132"/>
      <c r="G203" s="113" t="s">
        <v>28</v>
      </c>
      <c r="H203" s="113"/>
      <c r="I203" s="27">
        <v>15000</v>
      </c>
      <c r="J203" s="27">
        <v>15000</v>
      </c>
      <c r="K203" s="28">
        <v>0</v>
      </c>
      <c r="L203" s="29">
        <v>4993.39</v>
      </c>
    </row>
    <row r="204" spans="1:12" ht="16.5" customHeight="1">
      <c r="A204" s="77"/>
      <c r="B204" s="46"/>
      <c r="C204" s="47"/>
      <c r="D204" s="123"/>
      <c r="E204" s="130" t="s">
        <v>52</v>
      </c>
      <c r="F204" s="131"/>
      <c r="G204" s="119" t="s">
        <v>53</v>
      </c>
      <c r="H204" s="120"/>
      <c r="I204" s="27">
        <v>56000</v>
      </c>
      <c r="J204" s="27">
        <v>56000</v>
      </c>
      <c r="K204" s="28">
        <v>0</v>
      </c>
      <c r="L204" s="29">
        <v>0</v>
      </c>
    </row>
    <row r="205" spans="1:12" ht="17.25" customHeight="1">
      <c r="A205" s="77"/>
      <c r="B205" s="46"/>
      <c r="C205" s="47"/>
      <c r="D205" s="123"/>
      <c r="E205" s="132" t="s">
        <v>73</v>
      </c>
      <c r="F205" s="132"/>
      <c r="G205" s="113" t="s">
        <v>74</v>
      </c>
      <c r="H205" s="113"/>
      <c r="I205" s="27">
        <v>500</v>
      </c>
      <c r="J205" s="27">
        <v>500</v>
      </c>
      <c r="K205" s="28">
        <v>0</v>
      </c>
      <c r="L205" s="29">
        <v>180</v>
      </c>
    </row>
    <row r="206" spans="1:12" ht="26.25" customHeight="1">
      <c r="A206" s="77"/>
      <c r="B206" s="46"/>
      <c r="C206" s="47"/>
      <c r="D206" s="123"/>
      <c r="E206" s="132" t="s">
        <v>29</v>
      </c>
      <c r="F206" s="132"/>
      <c r="G206" s="113" t="s">
        <v>30</v>
      </c>
      <c r="H206" s="113"/>
      <c r="I206" s="27">
        <v>10000</v>
      </c>
      <c r="J206" s="27">
        <v>10000</v>
      </c>
      <c r="K206" s="28">
        <v>0</v>
      </c>
      <c r="L206" s="29">
        <v>4460.55</v>
      </c>
    </row>
    <row r="207" spans="1:12" ht="33" customHeight="1">
      <c r="A207" s="77"/>
      <c r="B207" s="46"/>
      <c r="C207" s="47"/>
      <c r="D207" s="123"/>
      <c r="E207" s="132" t="s">
        <v>31</v>
      </c>
      <c r="F207" s="132"/>
      <c r="G207" s="113" t="s">
        <v>197</v>
      </c>
      <c r="H207" s="113"/>
      <c r="I207" s="27">
        <v>4000</v>
      </c>
      <c r="J207" s="27">
        <v>4000</v>
      </c>
      <c r="K207" s="28">
        <v>0</v>
      </c>
      <c r="L207" s="29">
        <v>815.14</v>
      </c>
    </row>
    <row r="208" spans="1:12" ht="15" customHeight="1">
      <c r="A208" s="77"/>
      <c r="B208" s="46"/>
      <c r="C208" s="47"/>
      <c r="D208" s="123"/>
      <c r="E208" s="132" t="s">
        <v>33</v>
      </c>
      <c r="F208" s="132"/>
      <c r="G208" s="113" t="s">
        <v>34</v>
      </c>
      <c r="H208" s="113"/>
      <c r="I208" s="27">
        <v>1000</v>
      </c>
      <c r="J208" s="27">
        <v>1000</v>
      </c>
      <c r="K208" s="28">
        <v>0</v>
      </c>
      <c r="L208" s="29">
        <v>315</v>
      </c>
    </row>
    <row r="209" spans="1:12" ht="25.5" customHeight="1">
      <c r="A209" s="77"/>
      <c r="B209" s="46"/>
      <c r="C209" s="47"/>
      <c r="D209" s="123"/>
      <c r="E209" s="132" t="s">
        <v>35</v>
      </c>
      <c r="F209" s="132"/>
      <c r="G209" s="113" t="s">
        <v>36</v>
      </c>
      <c r="H209" s="113"/>
      <c r="I209" s="27">
        <v>1000</v>
      </c>
      <c r="J209" s="27">
        <v>1000</v>
      </c>
      <c r="K209" s="28">
        <v>0</v>
      </c>
      <c r="L209" s="29">
        <v>636</v>
      </c>
    </row>
    <row r="210" spans="1:12" ht="36.75" customHeight="1">
      <c r="A210" s="77"/>
      <c r="B210" s="46"/>
      <c r="C210" s="47"/>
      <c r="D210" s="126"/>
      <c r="E210" s="132" t="s">
        <v>37</v>
      </c>
      <c r="F210" s="132"/>
      <c r="G210" s="113" t="s">
        <v>38</v>
      </c>
      <c r="H210" s="113"/>
      <c r="I210" s="27">
        <v>51500</v>
      </c>
      <c r="J210" s="27">
        <v>51500</v>
      </c>
      <c r="K210" s="28">
        <v>0</v>
      </c>
      <c r="L210" s="29">
        <v>50000</v>
      </c>
    </row>
    <row r="211" spans="1:12" ht="25.5" customHeight="1">
      <c r="A211" s="77"/>
      <c r="B211" s="46"/>
      <c r="C211" s="47"/>
      <c r="D211" s="24" t="s">
        <v>117</v>
      </c>
      <c r="E211" s="144"/>
      <c r="F211" s="144"/>
      <c r="G211" s="117" t="s">
        <v>118</v>
      </c>
      <c r="H211" s="117"/>
      <c r="I211" s="25">
        <f>SUM(I212:I222)</f>
        <v>226900</v>
      </c>
      <c r="J211" s="25">
        <f>SUM(J212:J222)</f>
        <v>226900</v>
      </c>
      <c r="K211" s="25">
        <f>SUM(K212:K222)</f>
        <v>0</v>
      </c>
      <c r="L211" s="25">
        <f>SUM(L212:L222)</f>
        <v>139728.72</v>
      </c>
    </row>
    <row r="212" spans="1:12" ht="30.75" customHeight="1">
      <c r="A212" s="77"/>
      <c r="B212" s="46"/>
      <c r="C212" s="47"/>
      <c r="D212" s="125"/>
      <c r="E212" s="132" t="s">
        <v>15</v>
      </c>
      <c r="F212" s="132"/>
      <c r="G212" s="113" t="s">
        <v>16</v>
      </c>
      <c r="H212" s="113"/>
      <c r="I212" s="27">
        <v>40000</v>
      </c>
      <c r="J212" s="27">
        <v>40000</v>
      </c>
      <c r="K212" s="28">
        <v>0</v>
      </c>
      <c r="L212" s="29">
        <v>30000</v>
      </c>
    </row>
    <row r="213" spans="1:12" ht="27" customHeight="1">
      <c r="A213" s="77"/>
      <c r="B213" s="46"/>
      <c r="C213" s="47"/>
      <c r="D213" s="123"/>
      <c r="E213" s="132" t="s">
        <v>17</v>
      </c>
      <c r="F213" s="132"/>
      <c r="G213" s="113" t="s">
        <v>18</v>
      </c>
      <c r="H213" s="113"/>
      <c r="I213" s="27">
        <v>3100</v>
      </c>
      <c r="J213" s="27">
        <v>3100</v>
      </c>
      <c r="K213" s="28">
        <v>0</v>
      </c>
      <c r="L213" s="29">
        <v>3000</v>
      </c>
    </row>
    <row r="214" spans="1:12" ht="26.25" customHeight="1">
      <c r="A214" s="77"/>
      <c r="B214" s="46"/>
      <c r="C214" s="47"/>
      <c r="D214" s="123"/>
      <c r="E214" s="132" t="s">
        <v>19</v>
      </c>
      <c r="F214" s="132"/>
      <c r="G214" s="113" t="s">
        <v>20</v>
      </c>
      <c r="H214" s="113"/>
      <c r="I214" s="27">
        <v>6800</v>
      </c>
      <c r="J214" s="27">
        <v>6800</v>
      </c>
      <c r="K214" s="28">
        <v>0</v>
      </c>
      <c r="L214" s="29">
        <v>4604</v>
      </c>
    </row>
    <row r="215" spans="1:12" ht="25.5" customHeight="1">
      <c r="A215" s="77"/>
      <c r="B215" s="46"/>
      <c r="C215" s="47"/>
      <c r="D215" s="123"/>
      <c r="E215" s="132" t="s">
        <v>21</v>
      </c>
      <c r="F215" s="132"/>
      <c r="G215" s="113" t="s">
        <v>22</v>
      </c>
      <c r="H215" s="113"/>
      <c r="I215" s="27">
        <v>1600</v>
      </c>
      <c r="J215" s="27">
        <v>1600</v>
      </c>
      <c r="K215" s="28">
        <v>0</v>
      </c>
      <c r="L215" s="29">
        <v>653.08</v>
      </c>
    </row>
    <row r="216" spans="1:12" ht="28.5" customHeight="1">
      <c r="A216" s="77"/>
      <c r="B216" s="46"/>
      <c r="C216" s="47"/>
      <c r="D216" s="123"/>
      <c r="E216" s="132" t="s">
        <v>25</v>
      </c>
      <c r="F216" s="132"/>
      <c r="G216" s="113" t="s">
        <v>26</v>
      </c>
      <c r="H216" s="113"/>
      <c r="I216" s="27">
        <v>160000</v>
      </c>
      <c r="J216" s="27">
        <v>160000</v>
      </c>
      <c r="K216" s="28">
        <v>0</v>
      </c>
      <c r="L216" s="29">
        <v>90646.62</v>
      </c>
    </row>
    <row r="217" spans="1:12" ht="15" customHeight="1">
      <c r="A217" s="77"/>
      <c r="B217" s="46"/>
      <c r="C217" s="47"/>
      <c r="D217" s="123"/>
      <c r="E217" s="132" t="s">
        <v>73</v>
      </c>
      <c r="F217" s="132"/>
      <c r="G217" s="113" t="s">
        <v>74</v>
      </c>
      <c r="H217" s="113"/>
      <c r="I217" s="27">
        <v>100</v>
      </c>
      <c r="J217" s="27">
        <v>100</v>
      </c>
      <c r="K217" s="28">
        <v>0</v>
      </c>
      <c r="L217" s="29">
        <v>0</v>
      </c>
    </row>
    <row r="218" spans="1:12" ht="19.5" customHeight="1">
      <c r="A218" s="77"/>
      <c r="B218" s="46"/>
      <c r="C218" s="47"/>
      <c r="D218" s="123"/>
      <c r="E218" s="132" t="s">
        <v>29</v>
      </c>
      <c r="F218" s="132"/>
      <c r="G218" s="113" t="s">
        <v>30</v>
      </c>
      <c r="H218" s="113"/>
      <c r="I218" s="27">
        <v>12000</v>
      </c>
      <c r="J218" s="27">
        <v>12000</v>
      </c>
      <c r="K218" s="28">
        <v>0</v>
      </c>
      <c r="L218" s="29">
        <v>7907.02</v>
      </c>
    </row>
    <row r="219" spans="1:12" ht="15.75" customHeight="1">
      <c r="A219" s="77"/>
      <c r="B219" s="46"/>
      <c r="C219" s="47"/>
      <c r="D219" s="123"/>
      <c r="E219" s="132" t="s">
        <v>33</v>
      </c>
      <c r="F219" s="132"/>
      <c r="G219" s="113" t="s">
        <v>34</v>
      </c>
      <c r="H219" s="113"/>
      <c r="I219" s="27">
        <v>100</v>
      </c>
      <c r="J219" s="27">
        <v>100</v>
      </c>
      <c r="K219" s="28">
        <v>0</v>
      </c>
      <c r="L219" s="29">
        <v>0</v>
      </c>
    </row>
    <row r="220" spans="1:12" ht="25.5" customHeight="1">
      <c r="A220" s="77"/>
      <c r="B220" s="46"/>
      <c r="C220" s="47"/>
      <c r="D220" s="123"/>
      <c r="E220" s="132" t="s">
        <v>35</v>
      </c>
      <c r="F220" s="132"/>
      <c r="G220" s="113" t="s">
        <v>36</v>
      </c>
      <c r="H220" s="113"/>
      <c r="I220" s="27">
        <v>2000</v>
      </c>
      <c r="J220" s="27">
        <v>2000</v>
      </c>
      <c r="K220" s="28">
        <v>0</v>
      </c>
      <c r="L220" s="29">
        <v>1818</v>
      </c>
    </row>
    <row r="221" spans="1:12" ht="30.75" customHeight="1">
      <c r="A221" s="77"/>
      <c r="B221" s="46"/>
      <c r="C221" s="47"/>
      <c r="D221" s="123"/>
      <c r="E221" s="132" t="s">
        <v>37</v>
      </c>
      <c r="F221" s="132"/>
      <c r="G221" s="113" t="s">
        <v>38</v>
      </c>
      <c r="H221" s="113"/>
      <c r="I221" s="27">
        <v>1100</v>
      </c>
      <c r="J221" s="27">
        <v>1100</v>
      </c>
      <c r="K221" s="28">
        <v>0</v>
      </c>
      <c r="L221" s="29">
        <v>1100</v>
      </c>
    </row>
    <row r="222" spans="1:12" ht="33.75" customHeight="1">
      <c r="A222" s="77"/>
      <c r="B222" s="46"/>
      <c r="C222" s="47"/>
      <c r="D222" s="126"/>
      <c r="E222" s="132" t="s">
        <v>75</v>
      </c>
      <c r="F222" s="132"/>
      <c r="G222" s="113" t="s">
        <v>76</v>
      </c>
      <c r="H222" s="113"/>
      <c r="I222" s="27">
        <v>100</v>
      </c>
      <c r="J222" s="27">
        <v>100</v>
      </c>
      <c r="K222" s="28">
        <v>0</v>
      </c>
      <c r="L222" s="29">
        <v>0</v>
      </c>
    </row>
    <row r="223" spans="1:12" ht="30.75" customHeight="1">
      <c r="A223" s="77"/>
      <c r="B223" s="46"/>
      <c r="C223" s="47"/>
      <c r="D223" s="24" t="s">
        <v>119</v>
      </c>
      <c r="E223" s="144"/>
      <c r="F223" s="144"/>
      <c r="G223" s="117" t="s">
        <v>120</v>
      </c>
      <c r="H223" s="117"/>
      <c r="I223" s="25">
        <f>SUM(I224)</f>
        <v>20000</v>
      </c>
      <c r="J223" s="25">
        <f>SUM(J224)</f>
        <v>20000</v>
      </c>
      <c r="K223" s="30">
        <f>SUM(K224)</f>
        <v>0</v>
      </c>
      <c r="L223" s="31">
        <f>L224</f>
        <v>10050</v>
      </c>
    </row>
    <row r="224" spans="1:12" ht="26.25" customHeight="1">
      <c r="A224" s="77"/>
      <c r="B224" s="46"/>
      <c r="C224" s="47"/>
      <c r="D224" s="26"/>
      <c r="E224" s="132" t="s">
        <v>29</v>
      </c>
      <c r="F224" s="132"/>
      <c r="G224" s="113" t="s">
        <v>30</v>
      </c>
      <c r="H224" s="113"/>
      <c r="I224" s="27">
        <v>20000</v>
      </c>
      <c r="J224" s="27">
        <v>20000</v>
      </c>
      <c r="K224" s="28">
        <v>0</v>
      </c>
      <c r="L224" s="29">
        <v>10050</v>
      </c>
    </row>
    <row r="225" spans="1:12" ht="25.5" customHeight="1">
      <c r="A225" s="77"/>
      <c r="B225" s="46"/>
      <c r="C225" s="47"/>
      <c r="D225" s="24" t="s">
        <v>121</v>
      </c>
      <c r="E225" s="144"/>
      <c r="F225" s="144"/>
      <c r="G225" s="117" t="s">
        <v>122</v>
      </c>
      <c r="H225" s="117"/>
      <c r="I225" s="25">
        <f>SUM(I226:I234)</f>
        <v>398649</v>
      </c>
      <c r="J225" s="25">
        <f>SUM(J226:J234)</f>
        <v>398649</v>
      </c>
      <c r="K225" s="25">
        <f>SUM(K226:K234)</f>
        <v>0</v>
      </c>
      <c r="L225" s="25">
        <f>SUM(L226:L234)</f>
        <v>291512.39</v>
      </c>
    </row>
    <row r="226" spans="1:12" ht="27" customHeight="1">
      <c r="A226" s="77"/>
      <c r="B226" s="46"/>
      <c r="C226" s="47"/>
      <c r="D226" s="48"/>
      <c r="E226" s="132" t="s">
        <v>15</v>
      </c>
      <c r="F226" s="132"/>
      <c r="G226" s="113" t="s">
        <v>16</v>
      </c>
      <c r="H226" s="113"/>
      <c r="I226" s="27">
        <v>179069</v>
      </c>
      <c r="J226" s="27">
        <v>179069</v>
      </c>
      <c r="K226" s="28">
        <v>0</v>
      </c>
      <c r="L226" s="29">
        <v>126591.07</v>
      </c>
    </row>
    <row r="227" spans="1:12" ht="32.25" customHeight="1">
      <c r="A227" s="77"/>
      <c r="B227" s="46"/>
      <c r="C227" s="47"/>
      <c r="D227" s="50"/>
      <c r="E227" s="132" t="s">
        <v>17</v>
      </c>
      <c r="F227" s="132"/>
      <c r="G227" s="113" t="s">
        <v>18</v>
      </c>
      <c r="H227" s="113"/>
      <c r="I227" s="27">
        <v>13910</v>
      </c>
      <c r="J227" s="27">
        <v>13910</v>
      </c>
      <c r="K227" s="28">
        <v>0</v>
      </c>
      <c r="L227" s="29">
        <v>13828.05</v>
      </c>
    </row>
    <row r="228" spans="1:12" ht="24" customHeight="1">
      <c r="A228" s="77"/>
      <c r="B228" s="46"/>
      <c r="C228" s="47"/>
      <c r="D228" s="50"/>
      <c r="E228" s="132" t="s">
        <v>19</v>
      </c>
      <c r="F228" s="132"/>
      <c r="G228" s="113" t="s">
        <v>20</v>
      </c>
      <c r="H228" s="113"/>
      <c r="I228" s="27">
        <v>33000</v>
      </c>
      <c r="J228" s="27">
        <v>33000</v>
      </c>
      <c r="K228" s="28">
        <v>0</v>
      </c>
      <c r="L228" s="29">
        <v>23234.45</v>
      </c>
    </row>
    <row r="229" spans="1:12" ht="25.5" customHeight="1">
      <c r="A229" s="77"/>
      <c r="B229" s="46"/>
      <c r="C229" s="47"/>
      <c r="D229" s="50"/>
      <c r="E229" s="132" t="s">
        <v>21</v>
      </c>
      <c r="F229" s="132"/>
      <c r="G229" s="113" t="s">
        <v>22</v>
      </c>
      <c r="H229" s="113"/>
      <c r="I229" s="27">
        <v>4500</v>
      </c>
      <c r="J229" s="27">
        <v>4500</v>
      </c>
      <c r="K229" s="28">
        <v>0</v>
      </c>
      <c r="L229" s="29">
        <v>2183.29</v>
      </c>
    </row>
    <row r="230" spans="1:12" ht="27.75" customHeight="1">
      <c r="A230" s="77"/>
      <c r="B230" s="46"/>
      <c r="C230" s="47"/>
      <c r="D230" s="50"/>
      <c r="E230" s="132" t="s">
        <v>46</v>
      </c>
      <c r="F230" s="132"/>
      <c r="G230" s="113" t="s">
        <v>47</v>
      </c>
      <c r="H230" s="113"/>
      <c r="I230" s="27">
        <v>200</v>
      </c>
      <c r="J230" s="27">
        <v>200</v>
      </c>
      <c r="K230" s="28">
        <v>0</v>
      </c>
      <c r="L230" s="29">
        <v>0</v>
      </c>
    </row>
    <row r="231" spans="1:12" ht="25.5" customHeight="1">
      <c r="A231" s="77"/>
      <c r="B231" s="46"/>
      <c r="C231" s="47"/>
      <c r="D231" s="50"/>
      <c r="E231" s="132" t="s">
        <v>25</v>
      </c>
      <c r="F231" s="132"/>
      <c r="G231" s="113" t="s">
        <v>26</v>
      </c>
      <c r="H231" s="113"/>
      <c r="I231" s="27">
        <v>6500</v>
      </c>
      <c r="J231" s="27">
        <v>6500</v>
      </c>
      <c r="K231" s="28">
        <v>0</v>
      </c>
      <c r="L231" s="29">
        <v>4294.72</v>
      </c>
    </row>
    <row r="232" spans="1:12" ht="21.75" customHeight="1">
      <c r="A232" s="77"/>
      <c r="B232" s="46"/>
      <c r="C232" s="47"/>
      <c r="D232" s="50"/>
      <c r="E232" s="132" t="s">
        <v>113</v>
      </c>
      <c r="F232" s="132"/>
      <c r="G232" s="113" t="s">
        <v>114</v>
      </c>
      <c r="H232" s="113"/>
      <c r="I232" s="27">
        <v>155000</v>
      </c>
      <c r="J232" s="27">
        <v>155000</v>
      </c>
      <c r="K232" s="28">
        <v>0</v>
      </c>
      <c r="L232" s="29">
        <v>114680.81</v>
      </c>
    </row>
    <row r="233" spans="1:12" ht="27" customHeight="1">
      <c r="A233" s="77"/>
      <c r="B233" s="114"/>
      <c r="C233" s="115"/>
      <c r="D233" s="50"/>
      <c r="E233" s="132" t="s">
        <v>29</v>
      </c>
      <c r="F233" s="132"/>
      <c r="G233" s="113" t="s">
        <v>30</v>
      </c>
      <c r="H233" s="113"/>
      <c r="I233" s="27">
        <v>1000</v>
      </c>
      <c r="J233" s="27">
        <v>1000</v>
      </c>
      <c r="K233" s="28">
        <v>0</v>
      </c>
      <c r="L233" s="29">
        <v>100</v>
      </c>
    </row>
    <row r="234" spans="1:12" ht="38.25" customHeight="1">
      <c r="A234" s="77"/>
      <c r="B234" s="114"/>
      <c r="C234" s="115"/>
      <c r="D234" s="49"/>
      <c r="E234" s="127" t="s">
        <v>37</v>
      </c>
      <c r="F234" s="127"/>
      <c r="G234" s="119" t="s">
        <v>38</v>
      </c>
      <c r="H234" s="120"/>
      <c r="I234" s="27">
        <v>5470</v>
      </c>
      <c r="J234" s="27">
        <v>5470</v>
      </c>
      <c r="K234" s="28">
        <v>0</v>
      </c>
      <c r="L234" s="29">
        <v>6600</v>
      </c>
    </row>
    <row r="235" spans="1:12" ht="101.25" customHeight="1">
      <c r="A235" s="77"/>
      <c r="B235" s="114"/>
      <c r="C235" s="115"/>
      <c r="D235" s="84" t="s">
        <v>214</v>
      </c>
      <c r="E235" s="197"/>
      <c r="F235" s="198"/>
      <c r="G235" s="111" t="s">
        <v>215</v>
      </c>
      <c r="H235" s="112"/>
      <c r="I235" s="55">
        <f>SUM(I236:I239)</f>
        <v>157200</v>
      </c>
      <c r="J235" s="55">
        <f>SUM(J236:J239)</f>
        <v>157200</v>
      </c>
      <c r="K235" s="55">
        <f>SUM(K236:K239)</f>
        <v>0</v>
      </c>
      <c r="L235" s="55">
        <f>SUM(L236:L239)</f>
        <v>134843.49</v>
      </c>
    </row>
    <row r="236" spans="1:12" ht="33.75" customHeight="1">
      <c r="A236" s="77"/>
      <c r="B236" s="114"/>
      <c r="C236" s="115"/>
      <c r="D236" s="125"/>
      <c r="E236" s="130" t="s">
        <v>15</v>
      </c>
      <c r="F236" s="131"/>
      <c r="G236" s="113" t="s">
        <v>16</v>
      </c>
      <c r="H236" s="113"/>
      <c r="I236" s="27">
        <v>130000</v>
      </c>
      <c r="J236" s="27">
        <v>130000</v>
      </c>
      <c r="K236" s="28">
        <v>0</v>
      </c>
      <c r="L236" s="29">
        <v>112621.5</v>
      </c>
    </row>
    <row r="237" spans="1:12" ht="22.5" customHeight="1">
      <c r="A237" s="77"/>
      <c r="B237" s="114"/>
      <c r="C237" s="115"/>
      <c r="D237" s="123"/>
      <c r="E237" s="130" t="s">
        <v>19</v>
      </c>
      <c r="F237" s="131"/>
      <c r="G237" s="113" t="s">
        <v>20</v>
      </c>
      <c r="H237" s="113"/>
      <c r="I237" s="27">
        <v>22000</v>
      </c>
      <c r="J237" s="27">
        <v>22000</v>
      </c>
      <c r="K237" s="28">
        <v>0</v>
      </c>
      <c r="L237" s="29">
        <v>19449.88</v>
      </c>
    </row>
    <row r="238" spans="1:12" ht="28.5" customHeight="1">
      <c r="A238" s="77"/>
      <c r="B238" s="114"/>
      <c r="C238" s="115"/>
      <c r="D238" s="123"/>
      <c r="E238" s="130" t="s">
        <v>21</v>
      </c>
      <c r="F238" s="131"/>
      <c r="G238" s="113" t="s">
        <v>22</v>
      </c>
      <c r="H238" s="113"/>
      <c r="I238" s="27">
        <v>3200</v>
      </c>
      <c r="J238" s="27">
        <v>3200</v>
      </c>
      <c r="K238" s="28">
        <v>0</v>
      </c>
      <c r="L238" s="29">
        <v>2772.11</v>
      </c>
    </row>
    <row r="239" spans="1:12" ht="26.25" customHeight="1">
      <c r="A239" s="77"/>
      <c r="B239" s="114"/>
      <c r="C239" s="115"/>
      <c r="D239" s="123"/>
      <c r="E239" s="137" t="s">
        <v>25</v>
      </c>
      <c r="F239" s="138"/>
      <c r="G239" s="146" t="s">
        <v>26</v>
      </c>
      <c r="H239" s="146"/>
      <c r="I239" s="37">
        <v>2000</v>
      </c>
      <c r="J239" s="37">
        <v>2000</v>
      </c>
      <c r="K239" s="38">
        <v>0</v>
      </c>
      <c r="L239" s="39">
        <v>0</v>
      </c>
    </row>
    <row r="240" spans="1:12" ht="106.5" customHeight="1">
      <c r="A240" s="77"/>
      <c r="B240" s="46"/>
      <c r="C240" s="81"/>
      <c r="D240" s="56" t="s">
        <v>216</v>
      </c>
      <c r="E240" s="145"/>
      <c r="F240" s="129"/>
      <c r="G240" s="111" t="s">
        <v>215</v>
      </c>
      <c r="H240" s="112"/>
      <c r="I240" s="61">
        <f>SUM(I241:I244)</f>
        <v>105456</v>
      </c>
      <c r="J240" s="61">
        <f>SUM(J241:J244)</f>
        <v>105456</v>
      </c>
      <c r="K240" s="61">
        <f>SUM(K241:K244)</f>
        <v>0</v>
      </c>
      <c r="L240" s="61">
        <f>SUM(L241:L244)</f>
        <v>47012.590000000004</v>
      </c>
    </row>
    <row r="241" spans="1:12" ht="27" customHeight="1">
      <c r="A241" s="77"/>
      <c r="B241" s="46"/>
      <c r="C241" s="47"/>
      <c r="D241" s="148"/>
      <c r="E241" s="130" t="s">
        <v>15</v>
      </c>
      <c r="F241" s="131"/>
      <c r="G241" s="113" t="s">
        <v>16</v>
      </c>
      <c r="H241" s="113"/>
      <c r="I241" s="40">
        <v>95556</v>
      </c>
      <c r="J241" s="40">
        <v>95556</v>
      </c>
      <c r="K241" s="29">
        <v>0</v>
      </c>
      <c r="L241" s="29">
        <v>40025.07</v>
      </c>
    </row>
    <row r="242" spans="1:12" ht="32.25" customHeight="1">
      <c r="A242" s="77"/>
      <c r="B242" s="46"/>
      <c r="C242" s="47"/>
      <c r="D242" s="123"/>
      <c r="E242" s="130" t="s">
        <v>19</v>
      </c>
      <c r="F242" s="131"/>
      <c r="G242" s="113" t="s">
        <v>20</v>
      </c>
      <c r="H242" s="113"/>
      <c r="I242" s="27">
        <v>8500</v>
      </c>
      <c r="J242" s="27">
        <v>8500</v>
      </c>
      <c r="K242" s="29">
        <v>0</v>
      </c>
      <c r="L242" s="29">
        <v>6115.84</v>
      </c>
    </row>
    <row r="243" spans="1:12" ht="24.75" customHeight="1">
      <c r="A243" s="77"/>
      <c r="B243" s="46"/>
      <c r="C243" s="47"/>
      <c r="D243" s="123"/>
      <c r="E243" s="130" t="s">
        <v>21</v>
      </c>
      <c r="F243" s="131"/>
      <c r="G243" s="113" t="s">
        <v>22</v>
      </c>
      <c r="H243" s="113"/>
      <c r="I243" s="27">
        <v>900</v>
      </c>
      <c r="J243" s="27">
        <v>900</v>
      </c>
      <c r="K243" s="29">
        <v>0</v>
      </c>
      <c r="L243" s="29">
        <v>871.68</v>
      </c>
    </row>
    <row r="244" spans="1:12" ht="26.25" customHeight="1">
      <c r="A244" s="77"/>
      <c r="B244" s="46"/>
      <c r="C244" s="47"/>
      <c r="D244" s="123"/>
      <c r="E244" s="130" t="s">
        <v>25</v>
      </c>
      <c r="F244" s="131"/>
      <c r="G244" s="146" t="s">
        <v>26</v>
      </c>
      <c r="H244" s="146"/>
      <c r="I244" s="27">
        <v>500</v>
      </c>
      <c r="J244" s="27">
        <v>500</v>
      </c>
      <c r="K244" s="29">
        <v>0</v>
      </c>
      <c r="L244" s="29"/>
    </row>
    <row r="245" spans="1:12" ht="38.25" customHeight="1">
      <c r="A245" s="77"/>
      <c r="B245" s="46"/>
      <c r="C245" s="47"/>
      <c r="D245" s="59" t="s">
        <v>191</v>
      </c>
      <c r="E245" s="128"/>
      <c r="F245" s="129"/>
      <c r="G245" s="111" t="s">
        <v>45</v>
      </c>
      <c r="H245" s="112"/>
      <c r="I245" s="55">
        <f>SUM(I246)</f>
        <v>12100</v>
      </c>
      <c r="J245" s="55">
        <f>SUM(J246)</f>
        <v>12100</v>
      </c>
      <c r="K245" s="60">
        <f>SUM(K246)</f>
        <v>0</v>
      </c>
      <c r="L245" s="60">
        <f>SUM(L246)</f>
        <v>13000</v>
      </c>
    </row>
    <row r="246" spans="1:12" ht="27" customHeight="1">
      <c r="A246" s="77"/>
      <c r="B246" s="51"/>
      <c r="C246" s="52"/>
      <c r="D246" s="26"/>
      <c r="E246" s="130" t="s">
        <v>37</v>
      </c>
      <c r="F246" s="131"/>
      <c r="G246" s="113" t="s">
        <v>38</v>
      </c>
      <c r="H246" s="113"/>
      <c r="I246" s="27">
        <v>12100</v>
      </c>
      <c r="J246" s="27">
        <v>12100</v>
      </c>
      <c r="K246" s="28">
        <v>0</v>
      </c>
      <c r="L246" s="29">
        <v>13000</v>
      </c>
    </row>
    <row r="247" spans="1:12" ht="26.25" customHeight="1">
      <c r="A247" s="77"/>
      <c r="B247" s="134" t="s">
        <v>123</v>
      </c>
      <c r="C247" s="134"/>
      <c r="D247" s="22"/>
      <c r="E247" s="134"/>
      <c r="F247" s="134"/>
      <c r="G247" s="118" t="s">
        <v>124</v>
      </c>
      <c r="H247" s="118"/>
      <c r="I247" s="23">
        <f>SUM(I248+I251)</f>
        <v>60200</v>
      </c>
      <c r="J247" s="23">
        <f>SUM(J248+J251)</f>
        <v>60200</v>
      </c>
      <c r="K247" s="23">
        <f>SUM(K248+K251)</f>
        <v>0</v>
      </c>
      <c r="L247" s="23">
        <f>SUM(L248+L251)</f>
        <v>45551.61</v>
      </c>
    </row>
    <row r="248" spans="1:12" ht="27.75" customHeight="1">
      <c r="A248" s="77"/>
      <c r="B248" s="137"/>
      <c r="C248" s="138"/>
      <c r="D248" s="24" t="s">
        <v>125</v>
      </c>
      <c r="E248" s="144"/>
      <c r="F248" s="144"/>
      <c r="G248" s="117" t="s">
        <v>126</v>
      </c>
      <c r="H248" s="117"/>
      <c r="I248" s="25">
        <f>SUM(I249:I250)</f>
        <v>200</v>
      </c>
      <c r="J248" s="25">
        <f>SUM(J249:J250)</f>
        <v>200</v>
      </c>
      <c r="K248" s="25">
        <f>SUM(K249:K250)</f>
        <v>0</v>
      </c>
      <c r="L248" s="25">
        <f>SUM(L249:L250)</f>
        <v>0</v>
      </c>
    </row>
    <row r="249" spans="1:12" ht="25.5" customHeight="1">
      <c r="A249" s="77"/>
      <c r="B249" s="114"/>
      <c r="C249" s="115"/>
      <c r="D249" s="125"/>
      <c r="E249" s="132" t="s">
        <v>25</v>
      </c>
      <c r="F249" s="132"/>
      <c r="G249" s="113" t="s">
        <v>26</v>
      </c>
      <c r="H249" s="113"/>
      <c r="I249" s="27">
        <v>100</v>
      </c>
      <c r="J249" s="27">
        <v>100</v>
      </c>
      <c r="K249" s="28">
        <v>0</v>
      </c>
      <c r="L249" s="29">
        <v>0</v>
      </c>
    </row>
    <row r="250" spans="1:12" ht="33" customHeight="1">
      <c r="A250" s="77"/>
      <c r="B250" s="114"/>
      <c r="C250" s="115"/>
      <c r="D250" s="126"/>
      <c r="E250" s="132" t="s">
        <v>29</v>
      </c>
      <c r="F250" s="132"/>
      <c r="G250" s="113" t="s">
        <v>30</v>
      </c>
      <c r="H250" s="113"/>
      <c r="I250" s="27">
        <v>100</v>
      </c>
      <c r="J250" s="27">
        <v>100</v>
      </c>
      <c r="K250" s="28">
        <v>0</v>
      </c>
      <c r="L250" s="29">
        <v>0</v>
      </c>
    </row>
    <row r="251" spans="1:12" ht="33.75" customHeight="1">
      <c r="A251" s="77"/>
      <c r="B251" s="114"/>
      <c r="C251" s="115"/>
      <c r="D251" s="24" t="s">
        <v>127</v>
      </c>
      <c r="E251" s="144"/>
      <c r="F251" s="144"/>
      <c r="G251" s="117" t="s">
        <v>128</v>
      </c>
      <c r="H251" s="117"/>
      <c r="I251" s="25">
        <f>SUM(I252:I258)</f>
        <v>60000</v>
      </c>
      <c r="J251" s="25">
        <f>SUM(J252:J258)</f>
        <v>60000</v>
      </c>
      <c r="K251" s="25">
        <f>SUM(K252:K258)</f>
        <v>0</v>
      </c>
      <c r="L251" s="25">
        <f>SUM(L252:L258)</f>
        <v>45551.61</v>
      </c>
    </row>
    <row r="252" spans="1:12" ht="27" customHeight="1">
      <c r="A252" s="77"/>
      <c r="B252" s="114"/>
      <c r="C252" s="115"/>
      <c r="D252" s="125"/>
      <c r="E252" s="132" t="s">
        <v>19</v>
      </c>
      <c r="F252" s="132"/>
      <c r="G252" s="113" t="s">
        <v>20</v>
      </c>
      <c r="H252" s="113"/>
      <c r="I252" s="27">
        <v>1700</v>
      </c>
      <c r="J252" s="27">
        <v>1700</v>
      </c>
      <c r="K252" s="28">
        <v>0</v>
      </c>
      <c r="L252" s="29">
        <v>1212.47</v>
      </c>
    </row>
    <row r="253" spans="1:12" ht="27.75" customHeight="1">
      <c r="A253" s="77"/>
      <c r="B253" s="114"/>
      <c r="C253" s="115"/>
      <c r="D253" s="123"/>
      <c r="E253" s="132" t="s">
        <v>21</v>
      </c>
      <c r="F253" s="132"/>
      <c r="G253" s="113" t="s">
        <v>22</v>
      </c>
      <c r="H253" s="113"/>
      <c r="I253" s="27">
        <v>250</v>
      </c>
      <c r="J253" s="27">
        <v>250</v>
      </c>
      <c r="K253" s="28">
        <v>0</v>
      </c>
      <c r="L253" s="29">
        <v>173.72</v>
      </c>
    </row>
    <row r="254" spans="1:12" ht="26.25" customHeight="1">
      <c r="A254" s="77"/>
      <c r="B254" s="114"/>
      <c r="C254" s="115"/>
      <c r="D254" s="123"/>
      <c r="E254" s="132" t="s">
        <v>46</v>
      </c>
      <c r="F254" s="132"/>
      <c r="G254" s="113" t="s">
        <v>47</v>
      </c>
      <c r="H254" s="113"/>
      <c r="I254" s="27">
        <v>37000</v>
      </c>
      <c r="J254" s="27">
        <v>37000</v>
      </c>
      <c r="K254" s="28">
        <v>0</v>
      </c>
      <c r="L254" s="29">
        <v>25216.48</v>
      </c>
    </row>
    <row r="255" spans="1:12" ht="27" customHeight="1">
      <c r="A255" s="77"/>
      <c r="B255" s="114"/>
      <c r="C255" s="115"/>
      <c r="D255" s="123"/>
      <c r="E255" s="132" t="s">
        <v>25</v>
      </c>
      <c r="F255" s="132"/>
      <c r="G255" s="113" t="s">
        <v>26</v>
      </c>
      <c r="H255" s="113"/>
      <c r="I255" s="27">
        <v>8000</v>
      </c>
      <c r="J255" s="27">
        <v>8000</v>
      </c>
      <c r="K255" s="28">
        <v>0</v>
      </c>
      <c r="L255" s="29">
        <v>7200.94</v>
      </c>
    </row>
    <row r="256" spans="1:12" ht="15" customHeight="1">
      <c r="A256" s="77"/>
      <c r="B256" s="114"/>
      <c r="C256" s="115"/>
      <c r="D256" s="123"/>
      <c r="E256" s="132" t="s">
        <v>29</v>
      </c>
      <c r="F256" s="132"/>
      <c r="G256" s="113" t="s">
        <v>30</v>
      </c>
      <c r="H256" s="113"/>
      <c r="I256" s="27">
        <v>11050</v>
      </c>
      <c r="J256" s="27">
        <v>11050</v>
      </c>
      <c r="K256" s="28">
        <v>0</v>
      </c>
      <c r="L256" s="29">
        <v>11258</v>
      </c>
    </row>
    <row r="257" spans="1:12" ht="28.5" customHeight="1">
      <c r="A257" s="77"/>
      <c r="B257" s="114"/>
      <c r="C257" s="115"/>
      <c r="D257" s="123"/>
      <c r="E257" s="132" t="s">
        <v>33</v>
      </c>
      <c r="F257" s="132"/>
      <c r="G257" s="113" t="s">
        <v>34</v>
      </c>
      <c r="H257" s="113"/>
      <c r="I257" s="27">
        <v>500</v>
      </c>
      <c r="J257" s="27">
        <v>500</v>
      </c>
      <c r="K257" s="28">
        <v>0</v>
      </c>
      <c r="L257" s="29">
        <v>490</v>
      </c>
    </row>
    <row r="258" spans="1:12" ht="41.25" customHeight="1">
      <c r="A258" s="77"/>
      <c r="B258" s="139"/>
      <c r="C258" s="140"/>
      <c r="D258" s="126"/>
      <c r="E258" s="132" t="s">
        <v>75</v>
      </c>
      <c r="F258" s="132"/>
      <c r="G258" s="113" t="s">
        <v>76</v>
      </c>
      <c r="H258" s="113"/>
      <c r="I258" s="27">
        <v>1500</v>
      </c>
      <c r="J258" s="27">
        <v>1500</v>
      </c>
      <c r="K258" s="28">
        <v>0</v>
      </c>
      <c r="L258" s="29">
        <v>0</v>
      </c>
    </row>
    <row r="259" spans="1:14" ht="22.5" customHeight="1">
      <c r="A259" s="77"/>
      <c r="B259" s="134" t="s">
        <v>129</v>
      </c>
      <c r="C259" s="134"/>
      <c r="D259" s="22"/>
      <c r="E259" s="134"/>
      <c r="F259" s="134"/>
      <c r="G259" s="118" t="s">
        <v>130</v>
      </c>
      <c r="H259" s="118"/>
      <c r="I259" s="23">
        <f>SUM(I260+I262+I266+I272+I281+I290+I292+I294+I296+I298+I312+I316+I318)</f>
        <v>700474</v>
      </c>
      <c r="J259" s="23">
        <f>SUM(J260+J262+J266+J272+J281+J290+J292+J294+J296+J298+J312+J316+J318)</f>
        <v>700474</v>
      </c>
      <c r="K259" s="23">
        <f>SUM(K260+K262+K266+K272+K281+K290+K292+K294+K296+K298+K312+K318)</f>
        <v>0</v>
      </c>
      <c r="L259" s="23">
        <f>SUM(L260+L262+L266+L272+L281+L290+L292+L294+L296+L298+L312+L318)</f>
        <v>4495835.68</v>
      </c>
      <c r="N259" s="8"/>
    </row>
    <row r="260" spans="1:12" ht="36" customHeight="1">
      <c r="A260" s="77"/>
      <c r="B260" s="44"/>
      <c r="C260" s="45"/>
      <c r="D260" s="24" t="s">
        <v>131</v>
      </c>
      <c r="E260" s="144"/>
      <c r="F260" s="144"/>
      <c r="G260" s="117" t="s">
        <v>132</v>
      </c>
      <c r="H260" s="117"/>
      <c r="I260" s="25">
        <f>I261</f>
        <v>45000</v>
      </c>
      <c r="J260" s="25">
        <f>J261</f>
        <v>45000</v>
      </c>
      <c r="K260" s="25">
        <f>K261</f>
        <v>0</v>
      </c>
      <c r="L260" s="25">
        <f>L261</f>
        <v>31430.94</v>
      </c>
    </row>
    <row r="261" spans="1:12" ht="49.5" customHeight="1">
      <c r="A261" s="77"/>
      <c r="B261" s="46"/>
      <c r="C261" s="47"/>
      <c r="D261" s="62"/>
      <c r="E261" s="132" t="s">
        <v>133</v>
      </c>
      <c r="F261" s="132"/>
      <c r="G261" s="113" t="s">
        <v>134</v>
      </c>
      <c r="H261" s="113"/>
      <c r="I261" s="27">
        <v>45000</v>
      </c>
      <c r="J261" s="27">
        <v>45000</v>
      </c>
      <c r="K261" s="28">
        <v>0</v>
      </c>
      <c r="L261" s="29">
        <v>31430.94</v>
      </c>
    </row>
    <row r="262" spans="1:12" ht="43.5" customHeight="1">
      <c r="A262" s="77"/>
      <c r="B262" s="46"/>
      <c r="C262" s="47"/>
      <c r="D262" s="24" t="s">
        <v>135</v>
      </c>
      <c r="E262" s="144"/>
      <c r="F262" s="144"/>
      <c r="G262" s="117" t="s">
        <v>136</v>
      </c>
      <c r="H262" s="117"/>
      <c r="I262" s="25">
        <f>SUM(I263:I265)</f>
        <v>1600</v>
      </c>
      <c r="J262" s="25">
        <f>SUM(J263:J265)</f>
        <v>1600</v>
      </c>
      <c r="K262" s="25">
        <f>SUM(K263:K265)</f>
        <v>0</v>
      </c>
      <c r="L262" s="25">
        <f>SUM(L263:L265)</f>
        <v>470</v>
      </c>
    </row>
    <row r="263" spans="1:12" ht="26.25" customHeight="1">
      <c r="A263" s="77"/>
      <c r="B263" s="46"/>
      <c r="C263" s="47"/>
      <c r="D263" s="199"/>
      <c r="E263" s="132" t="s">
        <v>25</v>
      </c>
      <c r="F263" s="132"/>
      <c r="G263" s="113" t="s">
        <v>26</v>
      </c>
      <c r="H263" s="113"/>
      <c r="I263" s="27">
        <v>200</v>
      </c>
      <c r="J263" s="27">
        <v>200</v>
      </c>
      <c r="K263" s="28">
        <v>0</v>
      </c>
      <c r="L263" s="29">
        <v>0</v>
      </c>
    </row>
    <row r="264" spans="1:12" ht="29.25" customHeight="1">
      <c r="A264" s="77"/>
      <c r="B264" s="46"/>
      <c r="C264" s="47"/>
      <c r="D264" s="200"/>
      <c r="E264" s="132" t="s">
        <v>29</v>
      </c>
      <c r="F264" s="132"/>
      <c r="G264" s="113" t="s">
        <v>30</v>
      </c>
      <c r="H264" s="113"/>
      <c r="I264" s="27">
        <v>200</v>
      </c>
      <c r="J264" s="27">
        <v>200</v>
      </c>
      <c r="K264" s="28">
        <v>0</v>
      </c>
      <c r="L264" s="29">
        <v>0</v>
      </c>
    </row>
    <row r="265" spans="1:12" ht="30.75" customHeight="1">
      <c r="A265" s="77"/>
      <c r="B265" s="46"/>
      <c r="C265" s="47"/>
      <c r="D265" s="201"/>
      <c r="E265" s="130" t="s">
        <v>75</v>
      </c>
      <c r="F265" s="131"/>
      <c r="G265" s="33" t="s">
        <v>194</v>
      </c>
      <c r="H265" s="34"/>
      <c r="I265" s="27">
        <v>1200</v>
      </c>
      <c r="J265" s="27">
        <v>1200</v>
      </c>
      <c r="K265" s="28">
        <v>0</v>
      </c>
      <c r="L265" s="29">
        <v>470</v>
      </c>
    </row>
    <row r="266" spans="1:12" ht="29.25" customHeight="1">
      <c r="A266" s="77"/>
      <c r="B266" s="46"/>
      <c r="C266" s="47"/>
      <c r="D266" s="59" t="s">
        <v>186</v>
      </c>
      <c r="E266" s="128"/>
      <c r="F266" s="129"/>
      <c r="G266" s="111" t="s">
        <v>187</v>
      </c>
      <c r="H266" s="112"/>
      <c r="I266" s="63">
        <f>SUM(I267:I271)</f>
        <v>0</v>
      </c>
      <c r="J266" s="63">
        <f>SUM(J267:J271)</f>
        <v>0</v>
      </c>
      <c r="K266" s="63">
        <f>SUM(K267:K271)</f>
        <v>0</v>
      </c>
      <c r="L266" s="63">
        <f>SUM(L267:L271)</f>
        <v>38010.51</v>
      </c>
    </row>
    <row r="267" spans="1:12" ht="24" customHeight="1">
      <c r="A267" s="77"/>
      <c r="B267" s="46"/>
      <c r="C267" s="47"/>
      <c r="D267" s="169"/>
      <c r="E267" s="130" t="s">
        <v>15</v>
      </c>
      <c r="F267" s="131"/>
      <c r="G267" s="135" t="s">
        <v>195</v>
      </c>
      <c r="H267" s="136"/>
      <c r="I267" s="64">
        <v>0</v>
      </c>
      <c r="J267" s="64">
        <v>0</v>
      </c>
      <c r="K267" s="65">
        <v>0</v>
      </c>
      <c r="L267" s="29">
        <v>18416.3</v>
      </c>
    </row>
    <row r="268" spans="1:12" ht="24.75" customHeight="1">
      <c r="A268" s="77"/>
      <c r="B268" s="46"/>
      <c r="C268" s="47"/>
      <c r="D268" s="171"/>
      <c r="E268" s="121" t="s">
        <v>19</v>
      </c>
      <c r="F268" s="122"/>
      <c r="G268" s="119" t="s">
        <v>20</v>
      </c>
      <c r="H268" s="120"/>
      <c r="I268" s="66">
        <v>0</v>
      </c>
      <c r="J268" s="66">
        <v>0</v>
      </c>
      <c r="K268" s="67">
        <v>0</v>
      </c>
      <c r="L268" s="29">
        <v>2866.1</v>
      </c>
    </row>
    <row r="269" spans="1:12" ht="24.75" customHeight="1">
      <c r="A269" s="77"/>
      <c r="B269" s="46"/>
      <c r="C269" s="47"/>
      <c r="D269" s="171"/>
      <c r="E269" s="121" t="s">
        <v>21</v>
      </c>
      <c r="F269" s="122"/>
      <c r="G269" s="113" t="s">
        <v>22</v>
      </c>
      <c r="H269" s="113"/>
      <c r="I269" s="66">
        <v>0</v>
      </c>
      <c r="J269" s="66">
        <v>0</v>
      </c>
      <c r="K269" s="67">
        <v>0</v>
      </c>
      <c r="L269" s="29">
        <v>439.56</v>
      </c>
    </row>
    <row r="270" spans="1:12" ht="51" customHeight="1">
      <c r="A270" s="77"/>
      <c r="B270" s="46"/>
      <c r="C270" s="47"/>
      <c r="D270" s="171"/>
      <c r="E270" s="194" t="s">
        <v>133</v>
      </c>
      <c r="F270" s="195"/>
      <c r="G270" s="162" t="s">
        <v>134</v>
      </c>
      <c r="H270" s="163"/>
      <c r="I270" s="92">
        <v>0</v>
      </c>
      <c r="J270" s="92">
        <v>0</v>
      </c>
      <c r="K270" s="93">
        <v>0</v>
      </c>
      <c r="L270" s="29">
        <v>14532.07</v>
      </c>
    </row>
    <row r="271" spans="1:12" ht="30" customHeight="1">
      <c r="A271" s="77"/>
      <c r="B271" s="114"/>
      <c r="C271" s="115"/>
      <c r="D271" s="171"/>
      <c r="E271" s="147" t="s">
        <v>33</v>
      </c>
      <c r="F271" s="147"/>
      <c r="G271" s="113" t="s">
        <v>34</v>
      </c>
      <c r="H271" s="113"/>
      <c r="I271" s="94">
        <v>0</v>
      </c>
      <c r="J271" s="94">
        <v>0</v>
      </c>
      <c r="K271" s="94">
        <v>0</v>
      </c>
      <c r="L271" s="29">
        <v>1756.48</v>
      </c>
    </row>
    <row r="272" spans="1:12" ht="30" customHeight="1">
      <c r="A272" s="77"/>
      <c r="B272" s="114"/>
      <c r="C272" s="116"/>
      <c r="D272" s="90" t="s">
        <v>232</v>
      </c>
      <c r="E272" s="202"/>
      <c r="F272" s="143"/>
      <c r="G272" s="133" t="s">
        <v>248</v>
      </c>
      <c r="H272" s="133"/>
      <c r="I272" s="60">
        <f>SUM(I273:I280)</f>
        <v>0</v>
      </c>
      <c r="J272" s="60">
        <f>SUM(J273:J280)</f>
        <v>0</v>
      </c>
      <c r="K272" s="60">
        <f>SUM(K273:K280)</f>
        <v>0</v>
      </c>
      <c r="L272" s="60">
        <f>SUM(L273:L280)</f>
        <v>2201742.95</v>
      </c>
    </row>
    <row r="273" spans="1:12" ht="30" customHeight="1">
      <c r="A273" s="77"/>
      <c r="B273" s="114"/>
      <c r="C273" s="116"/>
      <c r="D273" s="123"/>
      <c r="E273" s="132" t="s">
        <v>139</v>
      </c>
      <c r="F273" s="132"/>
      <c r="G273" s="113" t="s">
        <v>140</v>
      </c>
      <c r="H273" s="113"/>
      <c r="I273" s="27">
        <v>0</v>
      </c>
      <c r="J273" s="27">
        <v>0</v>
      </c>
      <c r="K273" s="28">
        <v>0</v>
      </c>
      <c r="L273" s="29">
        <v>2158173.9</v>
      </c>
    </row>
    <row r="274" spans="1:12" ht="30" customHeight="1">
      <c r="A274" s="77"/>
      <c r="B274" s="114"/>
      <c r="C274" s="116"/>
      <c r="D274" s="123"/>
      <c r="E274" s="132" t="s">
        <v>15</v>
      </c>
      <c r="F274" s="132"/>
      <c r="G274" s="113" t="s">
        <v>16</v>
      </c>
      <c r="H274" s="113"/>
      <c r="I274" s="27">
        <v>0</v>
      </c>
      <c r="J274" s="27">
        <v>0</v>
      </c>
      <c r="K274" s="28">
        <v>0</v>
      </c>
      <c r="L274" s="29">
        <v>26236.41</v>
      </c>
    </row>
    <row r="275" spans="1:12" ht="30" customHeight="1">
      <c r="A275" s="77"/>
      <c r="B275" s="114"/>
      <c r="C275" s="116"/>
      <c r="D275" s="123"/>
      <c r="E275" s="132" t="s">
        <v>19</v>
      </c>
      <c r="F275" s="132"/>
      <c r="G275" s="113" t="s">
        <v>20</v>
      </c>
      <c r="H275" s="113"/>
      <c r="I275" s="27">
        <v>0</v>
      </c>
      <c r="J275" s="27">
        <v>0</v>
      </c>
      <c r="K275" s="28">
        <v>0</v>
      </c>
      <c r="L275" s="29">
        <v>5056.81</v>
      </c>
    </row>
    <row r="276" spans="1:12" ht="30" customHeight="1">
      <c r="A276" s="77"/>
      <c r="B276" s="114"/>
      <c r="C276" s="116"/>
      <c r="D276" s="123"/>
      <c r="E276" s="132" t="s">
        <v>21</v>
      </c>
      <c r="F276" s="132"/>
      <c r="G276" s="113" t="s">
        <v>22</v>
      </c>
      <c r="H276" s="113"/>
      <c r="I276" s="27">
        <v>0</v>
      </c>
      <c r="J276" s="27">
        <v>0</v>
      </c>
      <c r="K276" s="28">
        <v>0</v>
      </c>
      <c r="L276" s="29">
        <v>511.22</v>
      </c>
    </row>
    <row r="277" spans="1:12" ht="30" customHeight="1">
      <c r="A277" s="77"/>
      <c r="B277" s="114"/>
      <c r="C277" s="116"/>
      <c r="D277" s="123"/>
      <c r="E277" s="132" t="s">
        <v>25</v>
      </c>
      <c r="F277" s="132"/>
      <c r="G277" s="113" t="s">
        <v>26</v>
      </c>
      <c r="H277" s="113"/>
      <c r="I277" s="27">
        <v>0</v>
      </c>
      <c r="J277" s="27">
        <v>0</v>
      </c>
      <c r="K277" s="28">
        <v>0</v>
      </c>
      <c r="L277" s="29">
        <v>9929.61</v>
      </c>
    </row>
    <row r="278" spans="1:12" ht="25.5" customHeight="1">
      <c r="A278" s="77"/>
      <c r="B278" s="114"/>
      <c r="C278" s="116"/>
      <c r="D278" s="123"/>
      <c r="E278" s="130" t="s">
        <v>29</v>
      </c>
      <c r="F278" s="131"/>
      <c r="G278" s="113" t="s">
        <v>30</v>
      </c>
      <c r="H278" s="113"/>
      <c r="I278" s="27">
        <v>0</v>
      </c>
      <c r="J278" s="27">
        <v>0</v>
      </c>
      <c r="K278" s="28">
        <v>0</v>
      </c>
      <c r="L278" s="29">
        <v>0</v>
      </c>
    </row>
    <row r="279" spans="1:12" ht="27" customHeight="1">
      <c r="A279" s="77"/>
      <c r="B279" s="114"/>
      <c r="C279" s="116"/>
      <c r="D279" s="123"/>
      <c r="E279" s="132" t="s">
        <v>33</v>
      </c>
      <c r="F279" s="132"/>
      <c r="G279" s="113" t="s">
        <v>34</v>
      </c>
      <c r="H279" s="113"/>
      <c r="I279" s="27">
        <v>0</v>
      </c>
      <c r="J279" s="27">
        <v>0</v>
      </c>
      <c r="K279" s="28">
        <v>0</v>
      </c>
      <c r="L279" s="29">
        <v>335</v>
      </c>
    </row>
    <row r="280" spans="1:12" ht="45.75" customHeight="1">
      <c r="A280" s="77"/>
      <c r="B280" s="114"/>
      <c r="C280" s="116"/>
      <c r="D280" s="126"/>
      <c r="E280" s="132" t="s">
        <v>75</v>
      </c>
      <c r="F280" s="132"/>
      <c r="G280" s="113" t="s">
        <v>76</v>
      </c>
      <c r="H280" s="113"/>
      <c r="I280" s="27">
        <v>0</v>
      </c>
      <c r="J280" s="27">
        <v>0</v>
      </c>
      <c r="K280" s="28">
        <v>0</v>
      </c>
      <c r="L280" s="29">
        <v>1500</v>
      </c>
    </row>
    <row r="281" spans="1:12" ht="60" customHeight="1">
      <c r="A281" s="77"/>
      <c r="B281" s="114"/>
      <c r="C281" s="115"/>
      <c r="D281" s="89" t="s">
        <v>137</v>
      </c>
      <c r="E281" s="143"/>
      <c r="F281" s="143"/>
      <c r="G281" s="133" t="s">
        <v>138</v>
      </c>
      <c r="H281" s="133"/>
      <c r="I281" s="60">
        <f>SUM(I282:I289)</f>
        <v>0</v>
      </c>
      <c r="J281" s="60">
        <f>SUM(J282:J289)</f>
        <v>0</v>
      </c>
      <c r="K281" s="60">
        <f>SUM(K282:K289)</f>
        <v>0</v>
      </c>
      <c r="L281" s="60">
        <f>SUM(L282:L289)</f>
        <v>1730522.0499999998</v>
      </c>
    </row>
    <row r="282" spans="1:12" ht="29.25" customHeight="1">
      <c r="A282" s="77"/>
      <c r="B282" s="46"/>
      <c r="C282" s="47"/>
      <c r="D282" s="125"/>
      <c r="E282" s="132" t="s">
        <v>139</v>
      </c>
      <c r="F282" s="132"/>
      <c r="G282" s="113" t="s">
        <v>140</v>
      </c>
      <c r="H282" s="113"/>
      <c r="I282" s="27">
        <v>0</v>
      </c>
      <c r="J282" s="27">
        <v>0</v>
      </c>
      <c r="K282" s="28">
        <v>0</v>
      </c>
      <c r="L282" s="29">
        <v>1629438.17</v>
      </c>
    </row>
    <row r="283" spans="1:12" ht="25.5" customHeight="1">
      <c r="A283" s="77"/>
      <c r="B283" s="46"/>
      <c r="C283" s="47"/>
      <c r="D283" s="123"/>
      <c r="E283" s="132" t="s">
        <v>15</v>
      </c>
      <c r="F283" s="132"/>
      <c r="G283" s="113" t="s">
        <v>16</v>
      </c>
      <c r="H283" s="113"/>
      <c r="I283" s="27">
        <v>0</v>
      </c>
      <c r="J283" s="27">
        <v>0</v>
      </c>
      <c r="K283" s="28">
        <v>0</v>
      </c>
      <c r="L283" s="29">
        <v>30015.24</v>
      </c>
    </row>
    <row r="284" spans="1:12" ht="25.5" customHeight="1">
      <c r="A284" s="77"/>
      <c r="B284" s="46"/>
      <c r="C284" s="47"/>
      <c r="D284" s="123"/>
      <c r="E284" s="130" t="s">
        <v>17</v>
      </c>
      <c r="F284" s="131"/>
      <c r="G284" s="113" t="s">
        <v>18</v>
      </c>
      <c r="H284" s="113"/>
      <c r="I284" s="27">
        <v>0</v>
      </c>
      <c r="J284" s="27">
        <v>0</v>
      </c>
      <c r="K284" s="28">
        <v>0</v>
      </c>
      <c r="L284" s="29">
        <v>3565</v>
      </c>
    </row>
    <row r="285" spans="1:12" ht="24" customHeight="1">
      <c r="A285" s="77"/>
      <c r="B285" s="46"/>
      <c r="C285" s="47"/>
      <c r="D285" s="123"/>
      <c r="E285" s="132" t="s">
        <v>19</v>
      </c>
      <c r="F285" s="132"/>
      <c r="G285" s="113" t="s">
        <v>20</v>
      </c>
      <c r="H285" s="113"/>
      <c r="I285" s="27">
        <v>0</v>
      </c>
      <c r="J285" s="27">
        <v>0</v>
      </c>
      <c r="K285" s="28">
        <v>0</v>
      </c>
      <c r="L285" s="29">
        <v>60154.74</v>
      </c>
    </row>
    <row r="286" spans="1:12" ht="24.75" customHeight="1">
      <c r="A286" s="77"/>
      <c r="B286" s="46"/>
      <c r="C286" s="47"/>
      <c r="D286" s="123"/>
      <c r="E286" s="132" t="s">
        <v>21</v>
      </c>
      <c r="F286" s="132"/>
      <c r="G286" s="113" t="s">
        <v>22</v>
      </c>
      <c r="H286" s="113"/>
      <c r="I286" s="27">
        <v>0</v>
      </c>
      <c r="J286" s="27">
        <v>0</v>
      </c>
      <c r="K286" s="28">
        <v>0</v>
      </c>
      <c r="L286" s="29">
        <v>229.15</v>
      </c>
    </row>
    <row r="287" spans="1:12" ht="24" customHeight="1">
      <c r="A287" s="77"/>
      <c r="B287" s="46"/>
      <c r="C287" s="47"/>
      <c r="D287" s="123"/>
      <c r="E287" s="132" t="s">
        <v>25</v>
      </c>
      <c r="F287" s="132"/>
      <c r="G287" s="113" t="s">
        <v>26</v>
      </c>
      <c r="H287" s="113"/>
      <c r="I287" s="27">
        <v>0</v>
      </c>
      <c r="J287" s="27">
        <v>0</v>
      </c>
      <c r="K287" s="28">
        <v>0</v>
      </c>
      <c r="L287" s="29">
        <v>5311.75</v>
      </c>
    </row>
    <row r="288" spans="1:12" ht="41.25" customHeight="1">
      <c r="A288" s="77"/>
      <c r="B288" s="46"/>
      <c r="C288" s="47"/>
      <c r="D288" s="123"/>
      <c r="E288" s="132" t="s">
        <v>37</v>
      </c>
      <c r="F288" s="132"/>
      <c r="G288" s="113" t="s">
        <v>38</v>
      </c>
      <c r="H288" s="113"/>
      <c r="I288" s="27">
        <v>0</v>
      </c>
      <c r="J288" s="27">
        <v>0</v>
      </c>
      <c r="K288" s="28">
        <v>0</v>
      </c>
      <c r="L288" s="29">
        <v>1100</v>
      </c>
    </row>
    <row r="289" spans="1:12" ht="39.75" customHeight="1">
      <c r="A289" s="77"/>
      <c r="B289" s="46"/>
      <c r="C289" s="47"/>
      <c r="D289" s="126"/>
      <c r="E289" s="132" t="s">
        <v>75</v>
      </c>
      <c r="F289" s="132"/>
      <c r="G289" s="113" t="s">
        <v>76</v>
      </c>
      <c r="H289" s="113"/>
      <c r="I289" s="27">
        <v>0</v>
      </c>
      <c r="J289" s="27">
        <v>0</v>
      </c>
      <c r="K289" s="28">
        <v>0</v>
      </c>
      <c r="L289" s="29">
        <v>708</v>
      </c>
    </row>
    <row r="290" spans="1:12" ht="108" customHeight="1">
      <c r="A290" s="77"/>
      <c r="B290" s="46"/>
      <c r="C290" s="47"/>
      <c r="D290" s="24" t="s">
        <v>141</v>
      </c>
      <c r="E290" s="144"/>
      <c r="F290" s="144"/>
      <c r="G290" s="117" t="s">
        <v>142</v>
      </c>
      <c r="H290" s="117"/>
      <c r="I290" s="25">
        <f>I291</f>
        <v>26500</v>
      </c>
      <c r="J290" s="25">
        <f>J291</f>
        <v>26500</v>
      </c>
      <c r="K290" s="30">
        <f>K291</f>
        <v>0</v>
      </c>
      <c r="L290" s="31">
        <f>L291</f>
        <v>19883.85</v>
      </c>
    </row>
    <row r="291" spans="1:12" ht="39" customHeight="1">
      <c r="A291" s="77"/>
      <c r="B291" s="46"/>
      <c r="C291" s="47"/>
      <c r="D291" s="26"/>
      <c r="E291" s="132" t="s">
        <v>143</v>
      </c>
      <c r="F291" s="132"/>
      <c r="G291" s="113" t="s">
        <v>144</v>
      </c>
      <c r="H291" s="113"/>
      <c r="I291" s="27">
        <v>26500</v>
      </c>
      <c r="J291" s="27">
        <v>26500</v>
      </c>
      <c r="K291" s="28">
        <v>0</v>
      </c>
      <c r="L291" s="29">
        <v>19883.85</v>
      </c>
    </row>
    <row r="292" spans="1:12" ht="52.5" customHeight="1">
      <c r="A292" s="77"/>
      <c r="B292" s="46"/>
      <c r="C292" s="47"/>
      <c r="D292" s="24" t="s">
        <v>145</v>
      </c>
      <c r="E292" s="144"/>
      <c r="F292" s="144"/>
      <c r="G292" s="117" t="s">
        <v>146</v>
      </c>
      <c r="H292" s="117"/>
      <c r="I292" s="25">
        <f>I293</f>
        <v>59800</v>
      </c>
      <c r="J292" s="25">
        <f>J293</f>
        <v>59800</v>
      </c>
      <c r="K292" s="25">
        <f>K293</f>
        <v>0</v>
      </c>
      <c r="L292" s="25">
        <f>L293</f>
        <v>32467.75</v>
      </c>
    </row>
    <row r="293" spans="1:12" ht="26.25" customHeight="1">
      <c r="A293" s="77"/>
      <c r="B293" s="46"/>
      <c r="C293" s="47"/>
      <c r="D293" s="26"/>
      <c r="E293" s="132" t="s">
        <v>139</v>
      </c>
      <c r="F293" s="132"/>
      <c r="G293" s="113" t="s">
        <v>140</v>
      </c>
      <c r="H293" s="113"/>
      <c r="I293" s="27">
        <v>59800</v>
      </c>
      <c r="J293" s="27">
        <v>59800</v>
      </c>
      <c r="K293" s="28">
        <v>0</v>
      </c>
      <c r="L293" s="29">
        <v>32467.75</v>
      </c>
    </row>
    <row r="294" spans="1:12" ht="20.25" customHeight="1">
      <c r="A294" s="77"/>
      <c r="B294" s="46"/>
      <c r="C294" s="47"/>
      <c r="D294" s="24" t="s">
        <v>147</v>
      </c>
      <c r="E294" s="144"/>
      <c r="F294" s="144"/>
      <c r="G294" s="117" t="s">
        <v>148</v>
      </c>
      <c r="H294" s="117"/>
      <c r="I294" s="25">
        <f>I295</f>
        <v>200</v>
      </c>
      <c r="J294" s="25">
        <f>J295</f>
        <v>200</v>
      </c>
      <c r="K294" s="25">
        <f>K295</f>
        <v>0</v>
      </c>
      <c r="L294" s="25">
        <f>L295</f>
        <v>0</v>
      </c>
    </row>
    <row r="295" spans="1:12" ht="24" customHeight="1">
      <c r="A295" s="77"/>
      <c r="B295" s="46"/>
      <c r="C295" s="47"/>
      <c r="D295" s="26"/>
      <c r="E295" s="132" t="s">
        <v>139</v>
      </c>
      <c r="F295" s="132"/>
      <c r="G295" s="113" t="s">
        <v>140</v>
      </c>
      <c r="H295" s="113"/>
      <c r="I295" s="27">
        <v>200</v>
      </c>
      <c r="J295" s="27">
        <v>200</v>
      </c>
      <c r="K295" s="28">
        <v>0</v>
      </c>
      <c r="L295" s="29">
        <v>0</v>
      </c>
    </row>
    <row r="296" spans="1:12" ht="25.5" customHeight="1">
      <c r="A296" s="77"/>
      <c r="B296" s="46"/>
      <c r="C296" s="47"/>
      <c r="D296" s="24" t="s">
        <v>149</v>
      </c>
      <c r="E296" s="144"/>
      <c r="F296" s="144"/>
      <c r="G296" s="117" t="s">
        <v>150</v>
      </c>
      <c r="H296" s="117"/>
      <c r="I296" s="25">
        <f>I297</f>
        <v>97700</v>
      </c>
      <c r="J296" s="25">
        <f>J297</f>
        <v>97700</v>
      </c>
      <c r="K296" s="25">
        <f>K297</f>
        <v>0</v>
      </c>
      <c r="L296" s="25">
        <f>L297</f>
        <v>137745.8</v>
      </c>
    </row>
    <row r="297" spans="1:12" ht="25.5" customHeight="1">
      <c r="A297" s="77"/>
      <c r="B297" s="46"/>
      <c r="C297" s="47"/>
      <c r="D297" s="26"/>
      <c r="E297" s="132" t="s">
        <v>139</v>
      </c>
      <c r="F297" s="132"/>
      <c r="G297" s="113" t="s">
        <v>140</v>
      </c>
      <c r="H297" s="113"/>
      <c r="I297" s="27">
        <v>97700</v>
      </c>
      <c r="J297" s="27">
        <v>97700</v>
      </c>
      <c r="K297" s="28">
        <v>0</v>
      </c>
      <c r="L297" s="29">
        <v>137745.8</v>
      </c>
    </row>
    <row r="298" spans="1:12" ht="25.5" customHeight="1">
      <c r="A298" s="77"/>
      <c r="B298" s="46"/>
      <c r="C298" s="47"/>
      <c r="D298" s="24" t="s">
        <v>151</v>
      </c>
      <c r="E298" s="144"/>
      <c r="F298" s="144"/>
      <c r="G298" s="117" t="s">
        <v>152</v>
      </c>
      <c r="H298" s="117"/>
      <c r="I298" s="25">
        <f>SUM(I299:I311)</f>
        <v>369544</v>
      </c>
      <c r="J298" s="25">
        <f>SUM(J299:J311)</f>
        <v>369544</v>
      </c>
      <c r="K298" s="25">
        <f>SUM(K299:K311)</f>
        <v>0</v>
      </c>
      <c r="L298" s="25">
        <f>SUM(L299:L311)</f>
        <v>219153.19999999998</v>
      </c>
    </row>
    <row r="299" spans="1:12" ht="25.5" customHeight="1">
      <c r="A299" s="77"/>
      <c r="B299" s="46"/>
      <c r="C299" s="47"/>
      <c r="D299" s="125"/>
      <c r="E299" s="132" t="s">
        <v>13</v>
      </c>
      <c r="F299" s="132"/>
      <c r="G299" s="113" t="s">
        <v>14</v>
      </c>
      <c r="H299" s="113"/>
      <c r="I299" s="27">
        <v>2500</v>
      </c>
      <c r="J299" s="27">
        <v>2500</v>
      </c>
      <c r="K299" s="28">
        <v>0</v>
      </c>
      <c r="L299" s="29">
        <v>1017.25</v>
      </c>
    </row>
    <row r="300" spans="1:12" ht="26.25" customHeight="1">
      <c r="A300" s="77"/>
      <c r="B300" s="46"/>
      <c r="C300" s="47"/>
      <c r="D300" s="123"/>
      <c r="E300" s="132" t="s">
        <v>15</v>
      </c>
      <c r="F300" s="132"/>
      <c r="G300" s="113" t="s">
        <v>16</v>
      </c>
      <c r="H300" s="113"/>
      <c r="I300" s="27">
        <v>242000</v>
      </c>
      <c r="J300" s="27">
        <v>242000</v>
      </c>
      <c r="K300" s="28">
        <v>0</v>
      </c>
      <c r="L300" s="29">
        <v>145085.7</v>
      </c>
    </row>
    <row r="301" spans="1:12" ht="26.25" customHeight="1">
      <c r="A301" s="77"/>
      <c r="B301" s="46"/>
      <c r="C301" s="47"/>
      <c r="D301" s="123"/>
      <c r="E301" s="132" t="s">
        <v>17</v>
      </c>
      <c r="F301" s="132"/>
      <c r="G301" s="113" t="s">
        <v>18</v>
      </c>
      <c r="H301" s="113"/>
      <c r="I301" s="27">
        <v>23000</v>
      </c>
      <c r="J301" s="27">
        <v>23000</v>
      </c>
      <c r="K301" s="28">
        <v>0</v>
      </c>
      <c r="L301" s="29">
        <v>17913.81</v>
      </c>
    </row>
    <row r="302" spans="1:12" ht="22.5" customHeight="1">
      <c r="A302" s="77"/>
      <c r="B302" s="46"/>
      <c r="C302" s="47"/>
      <c r="D302" s="123"/>
      <c r="E302" s="132" t="s">
        <v>19</v>
      </c>
      <c r="F302" s="132"/>
      <c r="G302" s="113" t="s">
        <v>20</v>
      </c>
      <c r="H302" s="113"/>
      <c r="I302" s="27">
        <v>45200</v>
      </c>
      <c r="J302" s="27">
        <v>45200</v>
      </c>
      <c r="K302" s="28">
        <v>0</v>
      </c>
      <c r="L302" s="29">
        <v>28250</v>
      </c>
    </row>
    <row r="303" spans="1:12" ht="27" customHeight="1">
      <c r="A303" s="77"/>
      <c r="B303" s="46"/>
      <c r="C303" s="47"/>
      <c r="D303" s="123"/>
      <c r="E303" s="132" t="s">
        <v>21</v>
      </c>
      <c r="F303" s="132"/>
      <c r="G303" s="113" t="s">
        <v>22</v>
      </c>
      <c r="H303" s="113"/>
      <c r="I303" s="27">
        <v>8400</v>
      </c>
      <c r="J303" s="27">
        <v>8400</v>
      </c>
      <c r="K303" s="28">
        <v>0</v>
      </c>
      <c r="L303" s="29">
        <v>4251.36</v>
      </c>
    </row>
    <row r="304" spans="1:12" ht="27.75" customHeight="1">
      <c r="A304" s="77"/>
      <c r="B304" s="46"/>
      <c r="C304" s="47"/>
      <c r="D304" s="123"/>
      <c r="E304" s="132" t="s">
        <v>25</v>
      </c>
      <c r="F304" s="132"/>
      <c r="G304" s="113" t="s">
        <v>26</v>
      </c>
      <c r="H304" s="113"/>
      <c r="I304" s="27">
        <v>20500</v>
      </c>
      <c r="J304" s="27">
        <v>20500</v>
      </c>
      <c r="K304" s="28">
        <v>0</v>
      </c>
      <c r="L304" s="29">
        <v>5585.96</v>
      </c>
    </row>
    <row r="305" spans="1:12" ht="21" customHeight="1">
      <c r="A305" s="77"/>
      <c r="B305" s="46"/>
      <c r="C305" s="47"/>
      <c r="D305" s="123"/>
      <c r="E305" s="130" t="s">
        <v>73</v>
      </c>
      <c r="F305" s="131"/>
      <c r="G305" s="119" t="s">
        <v>74</v>
      </c>
      <c r="H305" s="120"/>
      <c r="I305" s="27">
        <v>548</v>
      </c>
      <c r="J305" s="27">
        <v>548</v>
      </c>
      <c r="K305" s="28">
        <v>0</v>
      </c>
      <c r="L305" s="29">
        <v>90</v>
      </c>
    </row>
    <row r="306" spans="1:12" ht="25.5" customHeight="1">
      <c r="A306" s="77"/>
      <c r="B306" s="46"/>
      <c r="C306" s="47"/>
      <c r="D306" s="123"/>
      <c r="E306" s="132" t="s">
        <v>29</v>
      </c>
      <c r="F306" s="132"/>
      <c r="G306" s="113" t="s">
        <v>30</v>
      </c>
      <c r="H306" s="113"/>
      <c r="I306" s="27">
        <v>11000</v>
      </c>
      <c r="J306" s="27">
        <v>11000</v>
      </c>
      <c r="K306" s="28">
        <v>0</v>
      </c>
      <c r="L306" s="29">
        <v>7174.83</v>
      </c>
    </row>
    <row r="307" spans="1:12" ht="27.75" customHeight="1">
      <c r="A307" s="77"/>
      <c r="B307" s="46"/>
      <c r="C307" s="47"/>
      <c r="D307" s="123"/>
      <c r="E307" s="132" t="s">
        <v>31</v>
      </c>
      <c r="F307" s="132"/>
      <c r="G307" s="113" t="s">
        <v>198</v>
      </c>
      <c r="H307" s="113"/>
      <c r="I307" s="27">
        <v>1000</v>
      </c>
      <c r="J307" s="27">
        <v>1000</v>
      </c>
      <c r="K307" s="28">
        <v>0</v>
      </c>
      <c r="L307" s="29">
        <v>504.19</v>
      </c>
    </row>
    <row r="308" spans="1:12" ht="16.5" customHeight="1">
      <c r="A308" s="77"/>
      <c r="B308" s="46"/>
      <c r="C308" s="47"/>
      <c r="D308" s="123"/>
      <c r="E308" s="132" t="s">
        <v>33</v>
      </c>
      <c r="F308" s="132"/>
      <c r="G308" s="113" t="s">
        <v>34</v>
      </c>
      <c r="H308" s="113"/>
      <c r="I308" s="27">
        <v>9000</v>
      </c>
      <c r="J308" s="27">
        <v>9000</v>
      </c>
      <c r="K308" s="28">
        <v>0</v>
      </c>
      <c r="L308" s="29">
        <v>4380.1</v>
      </c>
    </row>
    <row r="309" spans="1:12" ht="24.75" customHeight="1">
      <c r="A309" s="77"/>
      <c r="B309" s="46"/>
      <c r="C309" s="47"/>
      <c r="D309" s="123"/>
      <c r="E309" s="130" t="s">
        <v>35</v>
      </c>
      <c r="F309" s="131"/>
      <c r="G309" s="113" t="s">
        <v>36</v>
      </c>
      <c r="H309" s="113"/>
      <c r="I309" s="27">
        <v>100</v>
      </c>
      <c r="J309" s="27">
        <v>100</v>
      </c>
      <c r="K309" s="28">
        <v>0</v>
      </c>
      <c r="L309" s="29">
        <v>0</v>
      </c>
    </row>
    <row r="310" spans="1:12" ht="28.5" customHeight="1">
      <c r="A310" s="77"/>
      <c r="B310" s="46"/>
      <c r="C310" s="47"/>
      <c r="D310" s="123"/>
      <c r="E310" s="132" t="s">
        <v>37</v>
      </c>
      <c r="F310" s="132"/>
      <c r="G310" s="113" t="s">
        <v>38</v>
      </c>
      <c r="H310" s="113"/>
      <c r="I310" s="27">
        <v>5196</v>
      </c>
      <c r="J310" s="27">
        <v>5196</v>
      </c>
      <c r="K310" s="28">
        <v>0</v>
      </c>
      <c r="L310" s="29">
        <v>4400</v>
      </c>
    </row>
    <row r="311" spans="1:12" ht="41.25" customHeight="1">
      <c r="A311" s="77"/>
      <c r="B311" s="46"/>
      <c r="C311" s="47"/>
      <c r="D311" s="126"/>
      <c r="E311" s="132" t="s">
        <v>75</v>
      </c>
      <c r="F311" s="132"/>
      <c r="G311" s="113" t="s">
        <v>76</v>
      </c>
      <c r="H311" s="113"/>
      <c r="I311" s="27">
        <v>1100</v>
      </c>
      <c r="J311" s="27">
        <v>1100</v>
      </c>
      <c r="K311" s="28">
        <v>0</v>
      </c>
      <c r="L311" s="29">
        <v>500</v>
      </c>
    </row>
    <row r="312" spans="1:12" ht="39" customHeight="1">
      <c r="A312" s="77"/>
      <c r="B312" s="46"/>
      <c r="C312" s="47"/>
      <c r="D312" s="24" t="s">
        <v>153</v>
      </c>
      <c r="E312" s="144"/>
      <c r="F312" s="144"/>
      <c r="G312" s="117" t="s">
        <v>154</v>
      </c>
      <c r="H312" s="117"/>
      <c r="I312" s="25">
        <f>SUM(I313:I315)</f>
        <v>10130</v>
      </c>
      <c r="J312" s="25">
        <f>SUM(J313:J315)</f>
        <v>10130</v>
      </c>
      <c r="K312" s="25">
        <f>SUM(K313:K315)</f>
        <v>0</v>
      </c>
      <c r="L312" s="25">
        <f>SUM(L313:L315)</f>
        <v>7230.63</v>
      </c>
    </row>
    <row r="313" spans="1:12" ht="25.5" customHeight="1">
      <c r="A313" s="77"/>
      <c r="B313" s="46"/>
      <c r="C313" s="47"/>
      <c r="D313" s="123"/>
      <c r="E313" s="132" t="s">
        <v>19</v>
      </c>
      <c r="F313" s="132"/>
      <c r="G313" s="113" t="s">
        <v>20</v>
      </c>
      <c r="H313" s="113"/>
      <c r="I313" s="27">
        <v>1520</v>
      </c>
      <c r="J313" s="27">
        <v>1520</v>
      </c>
      <c r="K313" s="28">
        <v>0</v>
      </c>
      <c r="L313" s="29">
        <v>1083.6</v>
      </c>
    </row>
    <row r="314" spans="1:12" ht="24.75" customHeight="1">
      <c r="A314" s="77"/>
      <c r="B314" s="46"/>
      <c r="C314" s="47"/>
      <c r="D314" s="123"/>
      <c r="E314" s="132" t="s">
        <v>21</v>
      </c>
      <c r="F314" s="132"/>
      <c r="G314" s="113" t="s">
        <v>22</v>
      </c>
      <c r="H314" s="113"/>
      <c r="I314" s="27">
        <v>210</v>
      </c>
      <c r="J314" s="27">
        <v>210</v>
      </c>
      <c r="K314" s="28">
        <v>0</v>
      </c>
      <c r="L314" s="29">
        <v>147.03</v>
      </c>
    </row>
    <row r="315" spans="1:12" ht="30" customHeight="1">
      <c r="A315" s="77"/>
      <c r="B315" s="46"/>
      <c r="C315" s="47"/>
      <c r="D315" s="123"/>
      <c r="E315" s="132" t="s">
        <v>46</v>
      </c>
      <c r="F315" s="132"/>
      <c r="G315" s="113" t="s">
        <v>47</v>
      </c>
      <c r="H315" s="113"/>
      <c r="I315" s="27">
        <v>8400</v>
      </c>
      <c r="J315" s="27">
        <v>8400</v>
      </c>
      <c r="K315" s="28">
        <v>0</v>
      </c>
      <c r="L315" s="29">
        <v>6000</v>
      </c>
    </row>
    <row r="316" spans="1:12" ht="30" customHeight="1">
      <c r="A316" s="77"/>
      <c r="B316" s="46"/>
      <c r="C316" s="81"/>
      <c r="D316" s="10" t="s">
        <v>233</v>
      </c>
      <c r="E316" s="193"/>
      <c r="F316" s="142"/>
      <c r="G316" s="152" t="s">
        <v>247</v>
      </c>
      <c r="H316" s="153"/>
      <c r="I316" s="55">
        <f>SUM(I317)</f>
        <v>90000</v>
      </c>
      <c r="J316" s="55">
        <f>SUM(J317)</f>
        <v>90000</v>
      </c>
      <c r="K316" s="55">
        <f>SUM(K317)</f>
        <v>0</v>
      </c>
      <c r="L316" s="55">
        <f>SUM(L317)</f>
        <v>0</v>
      </c>
    </row>
    <row r="317" spans="1:12" ht="30" customHeight="1">
      <c r="A317" s="77"/>
      <c r="B317" s="46"/>
      <c r="C317" s="47"/>
      <c r="D317" s="98"/>
      <c r="E317" s="130" t="s">
        <v>139</v>
      </c>
      <c r="F317" s="131"/>
      <c r="G317" s="113" t="s">
        <v>140</v>
      </c>
      <c r="H317" s="113"/>
      <c r="I317" s="27">
        <v>90000</v>
      </c>
      <c r="J317" s="27">
        <v>90000</v>
      </c>
      <c r="K317" s="28">
        <v>0</v>
      </c>
      <c r="L317" s="29">
        <v>0</v>
      </c>
    </row>
    <row r="318" spans="1:12" ht="25.5" customHeight="1">
      <c r="A318" s="77"/>
      <c r="B318" s="46"/>
      <c r="C318" s="47"/>
      <c r="D318" s="24" t="s">
        <v>155</v>
      </c>
      <c r="E318" s="144"/>
      <c r="F318" s="144"/>
      <c r="G318" s="117" t="s">
        <v>45</v>
      </c>
      <c r="H318" s="117"/>
      <c r="I318" s="25">
        <f>I319</f>
        <v>0</v>
      </c>
      <c r="J318" s="25">
        <f>J319</f>
        <v>0</v>
      </c>
      <c r="K318" s="25">
        <f>K319</f>
        <v>0</v>
      </c>
      <c r="L318" s="25">
        <f>L319</f>
        <v>77178</v>
      </c>
    </row>
    <row r="319" spans="1:12" ht="26.25" customHeight="1">
      <c r="A319" s="77"/>
      <c r="B319" s="46"/>
      <c r="C319" s="47"/>
      <c r="D319" s="97"/>
      <c r="E319" s="132" t="s">
        <v>139</v>
      </c>
      <c r="F319" s="132"/>
      <c r="G319" s="113" t="s">
        <v>140</v>
      </c>
      <c r="H319" s="113"/>
      <c r="I319" s="27">
        <v>0</v>
      </c>
      <c r="J319" s="27">
        <v>0</v>
      </c>
      <c r="K319" s="28">
        <v>0</v>
      </c>
      <c r="L319" s="29">
        <v>77178</v>
      </c>
    </row>
    <row r="320" spans="1:12" ht="35.25" customHeight="1">
      <c r="A320" s="77"/>
      <c r="B320" s="189" t="s">
        <v>217</v>
      </c>
      <c r="C320" s="190"/>
      <c r="D320" s="68"/>
      <c r="E320" s="69"/>
      <c r="F320" s="70"/>
      <c r="G320" s="191" t="s">
        <v>221</v>
      </c>
      <c r="H320" s="192"/>
      <c r="I320" s="71">
        <f>I321</f>
        <v>0</v>
      </c>
      <c r="J320" s="71">
        <f>J321</f>
        <v>0</v>
      </c>
      <c r="K320" s="71">
        <f>K321</f>
        <v>0</v>
      </c>
      <c r="L320" s="71">
        <f>L321</f>
        <v>64616.8</v>
      </c>
    </row>
    <row r="321" spans="1:12" ht="33" customHeight="1">
      <c r="A321" s="77"/>
      <c r="B321" s="137"/>
      <c r="C321" s="138"/>
      <c r="D321" s="72" t="s">
        <v>218</v>
      </c>
      <c r="E321" s="141"/>
      <c r="F321" s="142"/>
      <c r="G321" s="111" t="s">
        <v>222</v>
      </c>
      <c r="H321" s="112"/>
      <c r="I321" s="32">
        <f>SUM(I322:I323)</f>
        <v>0</v>
      </c>
      <c r="J321" s="32">
        <f>SUM(J322:J323)</f>
        <v>0</v>
      </c>
      <c r="K321" s="32">
        <f>SUM(K322:K323)</f>
        <v>0</v>
      </c>
      <c r="L321" s="32">
        <f>SUM(L322:L323)</f>
        <v>64616.8</v>
      </c>
    </row>
    <row r="322" spans="1:12" ht="23.25" customHeight="1">
      <c r="A322" s="77"/>
      <c r="B322" s="114"/>
      <c r="C322" s="115"/>
      <c r="D322" s="125"/>
      <c r="E322" s="130" t="s">
        <v>219</v>
      </c>
      <c r="F322" s="131"/>
      <c r="G322" s="119" t="s">
        <v>223</v>
      </c>
      <c r="H322" s="120"/>
      <c r="I322" s="27">
        <v>0</v>
      </c>
      <c r="J322" s="27">
        <v>0</v>
      </c>
      <c r="K322" s="28">
        <v>0</v>
      </c>
      <c r="L322" s="29">
        <v>64616.8</v>
      </c>
    </row>
    <row r="323" spans="1:12" ht="32.25" customHeight="1">
      <c r="A323" s="77"/>
      <c r="B323" s="139"/>
      <c r="C323" s="140"/>
      <c r="D323" s="123"/>
      <c r="E323" s="130" t="s">
        <v>220</v>
      </c>
      <c r="F323" s="131"/>
      <c r="G323" s="119" t="s">
        <v>224</v>
      </c>
      <c r="H323" s="120"/>
      <c r="I323" s="27">
        <v>0</v>
      </c>
      <c r="J323" s="27">
        <v>0</v>
      </c>
      <c r="K323" s="28">
        <v>0</v>
      </c>
      <c r="L323" s="29">
        <v>0</v>
      </c>
    </row>
    <row r="324" spans="1:12" ht="28.5" customHeight="1">
      <c r="A324" s="77"/>
      <c r="B324" s="189" t="s">
        <v>235</v>
      </c>
      <c r="C324" s="210"/>
      <c r="D324" s="105"/>
      <c r="E324" s="208"/>
      <c r="F324" s="190"/>
      <c r="G324" s="191" t="s">
        <v>245</v>
      </c>
      <c r="H324" s="192"/>
      <c r="I324" s="23">
        <f>SUM(I325+I335+I342)</f>
        <v>6309720</v>
      </c>
      <c r="J324" s="23">
        <f>SUM(J325+J335+J342)</f>
        <v>6309720</v>
      </c>
      <c r="K324" s="23">
        <f>SUM(K325+K335+K342)</f>
        <v>0</v>
      </c>
      <c r="L324" s="23">
        <f>SUM(L325+L335+L342)</f>
        <v>0</v>
      </c>
    </row>
    <row r="325" spans="1:12" ht="27" customHeight="1">
      <c r="A325" s="77"/>
      <c r="B325" s="137"/>
      <c r="C325" s="196"/>
      <c r="D325" s="101" t="s">
        <v>234</v>
      </c>
      <c r="E325" s="202"/>
      <c r="F325" s="143"/>
      <c r="G325" s="133" t="s">
        <v>246</v>
      </c>
      <c r="H325" s="133"/>
      <c r="I325" s="60">
        <f>SUM(I326:I334)</f>
        <v>4096000</v>
      </c>
      <c r="J325" s="60">
        <f>SUM(J326:J334)</f>
        <v>4096000</v>
      </c>
      <c r="K325" s="60">
        <f>SUM(K326:K334)</f>
        <v>0</v>
      </c>
      <c r="L325" s="60">
        <f>SUM(L326:L334)</f>
        <v>0</v>
      </c>
    </row>
    <row r="326" spans="1:12" ht="27" customHeight="1">
      <c r="A326" s="77"/>
      <c r="B326" s="114"/>
      <c r="C326" s="116"/>
      <c r="D326" s="123"/>
      <c r="E326" s="132" t="s">
        <v>139</v>
      </c>
      <c r="F326" s="132"/>
      <c r="G326" s="113" t="s">
        <v>140</v>
      </c>
      <c r="H326" s="113"/>
      <c r="I326" s="27">
        <v>4014000</v>
      </c>
      <c r="J326" s="27">
        <v>4014000</v>
      </c>
      <c r="K326" s="28">
        <v>0</v>
      </c>
      <c r="L326" s="29">
        <v>0</v>
      </c>
    </row>
    <row r="327" spans="1:12" ht="36" customHeight="1">
      <c r="A327" s="77"/>
      <c r="B327" s="114"/>
      <c r="C327" s="116"/>
      <c r="D327" s="123"/>
      <c r="E327" s="132" t="s">
        <v>15</v>
      </c>
      <c r="F327" s="132"/>
      <c r="G327" s="113" t="s">
        <v>16</v>
      </c>
      <c r="H327" s="113"/>
      <c r="I327" s="27">
        <v>60000</v>
      </c>
      <c r="J327" s="27">
        <v>60000</v>
      </c>
      <c r="K327" s="28">
        <v>0</v>
      </c>
      <c r="L327" s="29">
        <v>0</v>
      </c>
    </row>
    <row r="328" spans="1:12" ht="28.5" customHeight="1">
      <c r="A328" s="77"/>
      <c r="B328" s="114"/>
      <c r="C328" s="116"/>
      <c r="D328" s="123"/>
      <c r="E328" s="130" t="s">
        <v>17</v>
      </c>
      <c r="F328" s="131"/>
      <c r="G328" s="113" t="s">
        <v>18</v>
      </c>
      <c r="H328" s="113"/>
      <c r="I328" s="27">
        <v>2100</v>
      </c>
      <c r="J328" s="27">
        <v>2100</v>
      </c>
      <c r="K328" s="28">
        <v>0</v>
      </c>
      <c r="L328" s="29">
        <v>0</v>
      </c>
    </row>
    <row r="329" spans="1:12" ht="29.25" customHeight="1">
      <c r="A329" s="77"/>
      <c r="B329" s="114"/>
      <c r="C329" s="116"/>
      <c r="D329" s="123"/>
      <c r="E329" s="132" t="s">
        <v>19</v>
      </c>
      <c r="F329" s="132"/>
      <c r="G329" s="113" t="s">
        <v>20</v>
      </c>
      <c r="H329" s="113"/>
      <c r="I329" s="27">
        <v>8100</v>
      </c>
      <c r="J329" s="27">
        <v>8100</v>
      </c>
      <c r="K329" s="28">
        <v>0</v>
      </c>
      <c r="L329" s="29">
        <v>0</v>
      </c>
    </row>
    <row r="330" spans="1:12" ht="25.5" customHeight="1">
      <c r="A330" s="77"/>
      <c r="B330" s="114"/>
      <c r="C330" s="116"/>
      <c r="D330" s="123"/>
      <c r="E330" s="132" t="s">
        <v>21</v>
      </c>
      <c r="F330" s="132"/>
      <c r="G330" s="113" t="s">
        <v>22</v>
      </c>
      <c r="H330" s="113"/>
      <c r="I330" s="27">
        <v>1310</v>
      </c>
      <c r="J330" s="27">
        <v>1310</v>
      </c>
      <c r="K330" s="28">
        <v>0</v>
      </c>
      <c r="L330" s="29">
        <v>0</v>
      </c>
    </row>
    <row r="331" spans="1:12" ht="33.75" customHeight="1">
      <c r="A331" s="77"/>
      <c r="B331" s="114"/>
      <c r="C331" s="116"/>
      <c r="D331" s="123"/>
      <c r="E331" s="132" t="s">
        <v>25</v>
      </c>
      <c r="F331" s="132"/>
      <c r="G331" s="113" t="s">
        <v>26</v>
      </c>
      <c r="H331" s="113"/>
      <c r="I331" s="27">
        <v>6890</v>
      </c>
      <c r="J331" s="27">
        <v>6890</v>
      </c>
      <c r="K331" s="28">
        <v>0</v>
      </c>
      <c r="L331" s="29">
        <v>0</v>
      </c>
    </row>
    <row r="332" spans="1:12" ht="22.5" customHeight="1">
      <c r="A332" s="77"/>
      <c r="B332" s="114"/>
      <c r="C332" s="116"/>
      <c r="D332" s="123"/>
      <c r="E332" s="132" t="s">
        <v>33</v>
      </c>
      <c r="F332" s="132"/>
      <c r="G332" s="113" t="s">
        <v>34</v>
      </c>
      <c r="H332" s="113"/>
      <c r="I332" s="27">
        <v>500</v>
      </c>
      <c r="J332" s="27">
        <v>500</v>
      </c>
      <c r="K332" s="28">
        <v>0</v>
      </c>
      <c r="L332" s="29">
        <v>0</v>
      </c>
    </row>
    <row r="333" spans="1:12" ht="36" customHeight="1">
      <c r="A333" s="77"/>
      <c r="B333" s="114"/>
      <c r="C333" s="116"/>
      <c r="D333" s="123"/>
      <c r="E333" s="130" t="s">
        <v>37</v>
      </c>
      <c r="F333" s="131"/>
      <c r="G333" s="113" t="s">
        <v>38</v>
      </c>
      <c r="H333" s="113"/>
      <c r="I333" s="27">
        <v>1100</v>
      </c>
      <c r="J333" s="27">
        <v>1100</v>
      </c>
      <c r="K333" s="28">
        <v>0</v>
      </c>
      <c r="L333" s="29">
        <v>0</v>
      </c>
    </row>
    <row r="334" spans="1:12" ht="42" customHeight="1">
      <c r="A334" s="77"/>
      <c r="B334" s="114"/>
      <c r="C334" s="116"/>
      <c r="D334" s="126"/>
      <c r="E334" s="132" t="s">
        <v>75</v>
      </c>
      <c r="F334" s="132"/>
      <c r="G334" s="113" t="s">
        <v>76</v>
      </c>
      <c r="H334" s="113"/>
      <c r="I334" s="27">
        <v>2000</v>
      </c>
      <c r="J334" s="27">
        <v>2000</v>
      </c>
      <c r="K334" s="28">
        <v>0</v>
      </c>
      <c r="L334" s="29">
        <v>0</v>
      </c>
    </row>
    <row r="335" spans="1:12" ht="60" customHeight="1">
      <c r="A335" s="77"/>
      <c r="B335" s="114"/>
      <c r="C335" s="116"/>
      <c r="D335" s="95" t="s">
        <v>237</v>
      </c>
      <c r="E335" s="143"/>
      <c r="F335" s="143"/>
      <c r="G335" s="133" t="s">
        <v>138</v>
      </c>
      <c r="H335" s="133"/>
      <c r="I335" s="60">
        <f>SUM(I336:I341)</f>
        <v>2198000</v>
      </c>
      <c r="J335" s="60">
        <f>SUM(J336:J341)</f>
        <v>2198000</v>
      </c>
      <c r="K335" s="60">
        <f>SUM(K336:K341)</f>
        <v>0</v>
      </c>
      <c r="L335" s="60">
        <f>SUM(L336:L341)</f>
        <v>0</v>
      </c>
    </row>
    <row r="336" spans="1:12" ht="27" customHeight="1">
      <c r="A336" s="77"/>
      <c r="B336" s="114"/>
      <c r="C336" s="116"/>
      <c r="D336" s="125"/>
      <c r="E336" s="132" t="s">
        <v>139</v>
      </c>
      <c r="F336" s="132"/>
      <c r="G336" s="113" t="s">
        <v>140</v>
      </c>
      <c r="H336" s="113"/>
      <c r="I336" s="27">
        <v>2110000</v>
      </c>
      <c r="J336" s="27">
        <v>2110000</v>
      </c>
      <c r="K336" s="28">
        <v>0</v>
      </c>
      <c r="L336" s="29">
        <v>0</v>
      </c>
    </row>
    <row r="337" spans="1:12" ht="30" customHeight="1">
      <c r="A337" s="77"/>
      <c r="B337" s="114"/>
      <c r="C337" s="116"/>
      <c r="D337" s="123"/>
      <c r="E337" s="132" t="s">
        <v>15</v>
      </c>
      <c r="F337" s="132"/>
      <c r="G337" s="113" t="s">
        <v>16</v>
      </c>
      <c r="H337" s="113"/>
      <c r="I337" s="27">
        <v>35100</v>
      </c>
      <c r="J337" s="27">
        <v>35100</v>
      </c>
      <c r="K337" s="28">
        <v>0</v>
      </c>
      <c r="L337" s="29">
        <v>0</v>
      </c>
    </row>
    <row r="338" spans="1:12" ht="28.5" customHeight="1">
      <c r="A338" s="77"/>
      <c r="B338" s="114"/>
      <c r="C338" s="116"/>
      <c r="D338" s="123"/>
      <c r="E338" s="130" t="s">
        <v>17</v>
      </c>
      <c r="F338" s="131"/>
      <c r="G338" s="113" t="s">
        <v>18</v>
      </c>
      <c r="H338" s="113"/>
      <c r="I338" s="27">
        <v>2000</v>
      </c>
      <c r="J338" s="27">
        <v>2000</v>
      </c>
      <c r="K338" s="28">
        <v>0</v>
      </c>
      <c r="L338" s="29">
        <v>0</v>
      </c>
    </row>
    <row r="339" spans="1:12" ht="30" customHeight="1">
      <c r="A339" s="77"/>
      <c r="B339" s="114"/>
      <c r="C339" s="116"/>
      <c r="D339" s="123"/>
      <c r="E339" s="132" t="s">
        <v>19</v>
      </c>
      <c r="F339" s="132"/>
      <c r="G339" s="113" t="s">
        <v>20</v>
      </c>
      <c r="H339" s="113"/>
      <c r="I339" s="27">
        <v>49000</v>
      </c>
      <c r="J339" s="27">
        <v>49000</v>
      </c>
      <c r="K339" s="28">
        <v>0</v>
      </c>
      <c r="L339" s="29">
        <v>0</v>
      </c>
    </row>
    <row r="340" spans="1:12" ht="25.5" customHeight="1">
      <c r="A340" s="77"/>
      <c r="B340" s="114"/>
      <c r="C340" s="116"/>
      <c r="D340" s="123"/>
      <c r="E340" s="132" t="s">
        <v>21</v>
      </c>
      <c r="F340" s="132"/>
      <c r="G340" s="113" t="s">
        <v>22</v>
      </c>
      <c r="H340" s="113"/>
      <c r="I340" s="27">
        <v>800</v>
      </c>
      <c r="J340" s="27">
        <v>800</v>
      </c>
      <c r="K340" s="28">
        <v>0</v>
      </c>
      <c r="L340" s="29">
        <v>0</v>
      </c>
    </row>
    <row r="341" spans="1:12" ht="34.5" customHeight="1">
      <c r="A341" s="77"/>
      <c r="B341" s="114"/>
      <c r="C341" s="116"/>
      <c r="D341" s="126"/>
      <c r="E341" s="132" t="s">
        <v>75</v>
      </c>
      <c r="F341" s="132"/>
      <c r="G341" s="113" t="s">
        <v>76</v>
      </c>
      <c r="H341" s="113"/>
      <c r="I341" s="27">
        <v>1100</v>
      </c>
      <c r="J341" s="27">
        <v>1100</v>
      </c>
      <c r="K341" s="28">
        <v>0</v>
      </c>
      <c r="L341" s="29">
        <v>0</v>
      </c>
    </row>
    <row r="342" spans="1:12" ht="22.5" customHeight="1">
      <c r="A342" s="77"/>
      <c r="B342" s="114"/>
      <c r="C342" s="116"/>
      <c r="D342" s="72" t="s">
        <v>236</v>
      </c>
      <c r="E342" s="102"/>
      <c r="F342" s="103"/>
      <c r="G342" s="152" t="s">
        <v>252</v>
      </c>
      <c r="H342" s="153"/>
      <c r="I342" s="55">
        <f>SUM(I343:I344:I345)</f>
        <v>15720</v>
      </c>
      <c r="J342" s="55">
        <f>SUM(J343:J344:J345)</f>
        <v>15720</v>
      </c>
      <c r="K342" s="55">
        <f>SUM(K343:K344:K345)</f>
        <v>0</v>
      </c>
      <c r="L342" s="55">
        <f>SUM(L343:L344:L345)</f>
        <v>0</v>
      </c>
    </row>
    <row r="343" spans="1:12" ht="36" customHeight="1">
      <c r="A343" s="77"/>
      <c r="B343" s="114"/>
      <c r="C343" s="116"/>
      <c r="D343" s="125"/>
      <c r="E343" s="130" t="s">
        <v>15</v>
      </c>
      <c r="F343" s="131"/>
      <c r="G343" s="113" t="s">
        <v>16</v>
      </c>
      <c r="H343" s="113"/>
      <c r="I343" s="27">
        <v>12000</v>
      </c>
      <c r="J343" s="27">
        <v>12000</v>
      </c>
      <c r="K343" s="28">
        <v>0</v>
      </c>
      <c r="L343" s="29">
        <v>0</v>
      </c>
    </row>
    <row r="344" spans="1:12" ht="28.5" customHeight="1">
      <c r="A344" s="77"/>
      <c r="B344" s="114"/>
      <c r="C344" s="116"/>
      <c r="D344" s="123"/>
      <c r="E344" s="130" t="s">
        <v>19</v>
      </c>
      <c r="F344" s="131"/>
      <c r="G344" s="113" t="s">
        <v>20</v>
      </c>
      <c r="H344" s="113"/>
      <c r="I344" s="27">
        <v>2800</v>
      </c>
      <c r="J344" s="27">
        <v>2800</v>
      </c>
      <c r="K344" s="28">
        <v>0</v>
      </c>
      <c r="L344" s="29">
        <v>0</v>
      </c>
    </row>
    <row r="345" spans="1:12" ht="27" customHeight="1">
      <c r="A345" s="77"/>
      <c r="B345" s="139"/>
      <c r="C345" s="209"/>
      <c r="D345" s="126"/>
      <c r="E345" s="130" t="s">
        <v>21</v>
      </c>
      <c r="F345" s="131"/>
      <c r="G345" s="113" t="s">
        <v>22</v>
      </c>
      <c r="H345" s="113"/>
      <c r="I345" s="27">
        <v>920</v>
      </c>
      <c r="J345" s="27">
        <v>920</v>
      </c>
      <c r="K345" s="28">
        <v>0</v>
      </c>
      <c r="L345" s="29">
        <v>0</v>
      </c>
    </row>
    <row r="346" spans="1:12" ht="30.75" customHeight="1">
      <c r="A346" s="77"/>
      <c r="B346" s="134" t="s">
        <v>156</v>
      </c>
      <c r="C346" s="134"/>
      <c r="D346" s="22"/>
      <c r="E346" s="134"/>
      <c r="F346" s="134"/>
      <c r="G346" s="118" t="s">
        <v>157</v>
      </c>
      <c r="H346" s="118"/>
      <c r="I346" s="23">
        <f>SUM(I347+I353+I357+I360)</f>
        <v>362000</v>
      </c>
      <c r="J346" s="23">
        <f>SUM(J347+J353+J357+J360)</f>
        <v>362000</v>
      </c>
      <c r="K346" s="23">
        <f>SUM(K347+K353+K357+K360)</f>
        <v>0</v>
      </c>
      <c r="L346" s="104">
        <f>SUM(L347+L353+L357+L360)</f>
        <v>205451.13</v>
      </c>
    </row>
    <row r="347" spans="1:12" ht="30.75" customHeight="1">
      <c r="A347" s="77"/>
      <c r="B347" s="44"/>
      <c r="C347" s="45"/>
      <c r="D347" s="24" t="s">
        <v>184</v>
      </c>
      <c r="E347" s="144"/>
      <c r="F347" s="144"/>
      <c r="G347" s="117" t="s">
        <v>185</v>
      </c>
      <c r="H347" s="117"/>
      <c r="I347" s="25">
        <f>SUM(I348:I352)</f>
        <v>218000</v>
      </c>
      <c r="J347" s="25">
        <f>SUM(J348:J352)</f>
        <v>218000</v>
      </c>
      <c r="K347" s="25">
        <f>SUM(K348:K352)</f>
        <v>0</v>
      </c>
      <c r="L347" s="25">
        <f>SUM(L348:L352)</f>
        <v>153035.25</v>
      </c>
    </row>
    <row r="348" spans="1:12" ht="27.75" customHeight="1">
      <c r="A348" s="77"/>
      <c r="B348" s="46"/>
      <c r="C348" s="47"/>
      <c r="D348" s="73"/>
      <c r="E348" s="130" t="s">
        <v>15</v>
      </c>
      <c r="F348" s="131"/>
      <c r="G348" s="113" t="s">
        <v>16</v>
      </c>
      <c r="H348" s="113"/>
      <c r="I348" s="74">
        <v>15444</v>
      </c>
      <c r="J348" s="74">
        <v>15444</v>
      </c>
      <c r="K348" s="75">
        <v>0</v>
      </c>
      <c r="L348" s="29">
        <v>12102</v>
      </c>
    </row>
    <row r="349" spans="1:12" ht="27" customHeight="1">
      <c r="A349" s="77"/>
      <c r="B349" s="46"/>
      <c r="C349" s="47"/>
      <c r="D349" s="73"/>
      <c r="E349" s="130" t="s">
        <v>19</v>
      </c>
      <c r="F349" s="131"/>
      <c r="G349" s="113" t="s">
        <v>20</v>
      </c>
      <c r="H349" s="113"/>
      <c r="I349" s="74">
        <v>2120</v>
      </c>
      <c r="J349" s="74">
        <v>2120</v>
      </c>
      <c r="K349" s="75">
        <v>0</v>
      </c>
      <c r="L349" s="29">
        <v>1701.95</v>
      </c>
    </row>
    <row r="350" spans="1:12" ht="19.5" customHeight="1">
      <c r="A350" s="77"/>
      <c r="B350" s="46"/>
      <c r="C350" s="47"/>
      <c r="D350" s="73"/>
      <c r="E350" s="130" t="s">
        <v>21</v>
      </c>
      <c r="F350" s="131"/>
      <c r="G350" s="113" t="s">
        <v>22</v>
      </c>
      <c r="H350" s="113"/>
      <c r="I350" s="74">
        <v>454</v>
      </c>
      <c r="J350" s="74">
        <v>454</v>
      </c>
      <c r="K350" s="75">
        <v>0</v>
      </c>
      <c r="L350" s="29">
        <v>335.09</v>
      </c>
    </row>
    <row r="351" spans="1:12" ht="31.5" customHeight="1">
      <c r="A351" s="77"/>
      <c r="B351" s="46"/>
      <c r="C351" s="47"/>
      <c r="D351" s="73"/>
      <c r="E351" s="130" t="s">
        <v>25</v>
      </c>
      <c r="F351" s="131"/>
      <c r="G351" s="113" t="s">
        <v>26</v>
      </c>
      <c r="H351" s="113"/>
      <c r="I351" s="74">
        <v>2200</v>
      </c>
      <c r="J351" s="74">
        <v>2200</v>
      </c>
      <c r="K351" s="75">
        <v>0</v>
      </c>
      <c r="L351" s="29">
        <v>1845</v>
      </c>
    </row>
    <row r="352" spans="1:12" ht="16.5" customHeight="1">
      <c r="A352" s="77"/>
      <c r="B352" s="46"/>
      <c r="C352" s="47"/>
      <c r="D352" s="26"/>
      <c r="E352" s="132" t="s">
        <v>29</v>
      </c>
      <c r="F352" s="132"/>
      <c r="G352" s="113" t="s">
        <v>30</v>
      </c>
      <c r="H352" s="113"/>
      <c r="I352" s="85">
        <v>197782</v>
      </c>
      <c r="J352" s="85">
        <v>197782</v>
      </c>
      <c r="K352" s="28">
        <v>0</v>
      </c>
      <c r="L352" s="29">
        <v>137051.21</v>
      </c>
    </row>
    <row r="353" spans="1:12" ht="25.5" customHeight="1">
      <c r="A353" s="77"/>
      <c r="B353" s="46"/>
      <c r="C353" s="47"/>
      <c r="D353" s="24" t="s">
        <v>158</v>
      </c>
      <c r="E353" s="144"/>
      <c r="F353" s="144"/>
      <c r="G353" s="117" t="s">
        <v>159</v>
      </c>
      <c r="H353" s="117"/>
      <c r="I353" s="25">
        <f>SUM(I354:I356)</f>
        <v>129000</v>
      </c>
      <c r="J353" s="25">
        <f>SUM(J354:J356)</f>
        <v>129000</v>
      </c>
      <c r="K353" s="25">
        <f>SUM(K354:K356)</f>
        <v>0</v>
      </c>
      <c r="L353" s="25">
        <f>SUM(L354:L356)</f>
        <v>43320.88</v>
      </c>
    </row>
    <row r="354" spans="1:12" ht="30" customHeight="1">
      <c r="A354" s="77"/>
      <c r="B354" s="46"/>
      <c r="C354" s="47"/>
      <c r="D354" s="48"/>
      <c r="E354" s="132" t="s">
        <v>25</v>
      </c>
      <c r="F354" s="132"/>
      <c r="G354" s="113" t="s">
        <v>26</v>
      </c>
      <c r="H354" s="113"/>
      <c r="I354" s="27">
        <v>25000</v>
      </c>
      <c r="J354" s="27">
        <v>25000</v>
      </c>
      <c r="K354" s="28">
        <v>0</v>
      </c>
      <c r="L354" s="29">
        <v>700</v>
      </c>
    </row>
    <row r="355" spans="1:12" ht="18.75" customHeight="1">
      <c r="A355" s="77"/>
      <c r="B355" s="46"/>
      <c r="C355" s="47"/>
      <c r="D355" s="50"/>
      <c r="E355" s="132" t="s">
        <v>27</v>
      </c>
      <c r="F355" s="132"/>
      <c r="G355" s="113" t="s">
        <v>28</v>
      </c>
      <c r="H355" s="113"/>
      <c r="I355" s="27">
        <v>92000</v>
      </c>
      <c r="J355" s="27">
        <v>92000</v>
      </c>
      <c r="K355" s="28">
        <v>0</v>
      </c>
      <c r="L355" s="29">
        <v>41356.03</v>
      </c>
    </row>
    <row r="356" spans="1:12" ht="27.75" customHeight="1">
      <c r="A356" s="77"/>
      <c r="B356" s="46"/>
      <c r="C356" s="47"/>
      <c r="D356" s="53"/>
      <c r="E356" s="132" t="s">
        <v>29</v>
      </c>
      <c r="F356" s="132"/>
      <c r="G356" s="113" t="s">
        <v>30</v>
      </c>
      <c r="H356" s="113"/>
      <c r="I356" s="27">
        <v>12000</v>
      </c>
      <c r="J356" s="27">
        <v>12000</v>
      </c>
      <c r="K356" s="28">
        <v>0</v>
      </c>
      <c r="L356" s="29">
        <v>1264.85</v>
      </c>
    </row>
    <row r="357" spans="1:12" ht="48.75" customHeight="1">
      <c r="A357" s="77"/>
      <c r="B357" s="46"/>
      <c r="C357" s="47"/>
      <c r="D357" s="24" t="s">
        <v>160</v>
      </c>
      <c r="E357" s="144"/>
      <c r="F357" s="144"/>
      <c r="G357" s="117" t="s">
        <v>161</v>
      </c>
      <c r="H357" s="117"/>
      <c r="I357" s="86">
        <f>SUM(I358:I359)</f>
        <v>5000</v>
      </c>
      <c r="J357" s="25">
        <f>SUM(J358:J359)</f>
        <v>5000</v>
      </c>
      <c r="K357" s="25">
        <f>SUM(K358:K359)</f>
        <v>0</v>
      </c>
      <c r="L357" s="25">
        <f>SUM(L358:L359)</f>
        <v>820</v>
      </c>
    </row>
    <row r="358" spans="1:12" ht="30.75" customHeight="1">
      <c r="A358" s="77"/>
      <c r="B358" s="46"/>
      <c r="C358" s="47"/>
      <c r="D358" s="125"/>
      <c r="E358" s="132" t="s">
        <v>25</v>
      </c>
      <c r="F358" s="132"/>
      <c r="G358" s="113" t="s">
        <v>26</v>
      </c>
      <c r="H358" s="113"/>
      <c r="I358" s="27">
        <v>2500</v>
      </c>
      <c r="J358" s="27">
        <v>2500</v>
      </c>
      <c r="K358" s="28">
        <v>0</v>
      </c>
      <c r="L358" s="29">
        <v>820</v>
      </c>
    </row>
    <row r="359" spans="1:12" ht="16.5" customHeight="1">
      <c r="A359" s="77"/>
      <c r="B359" s="46"/>
      <c r="C359" s="47"/>
      <c r="D359" s="126"/>
      <c r="E359" s="132" t="s">
        <v>29</v>
      </c>
      <c r="F359" s="132"/>
      <c r="G359" s="113" t="s">
        <v>30</v>
      </c>
      <c r="H359" s="113"/>
      <c r="I359" s="27">
        <v>2500</v>
      </c>
      <c r="J359" s="27">
        <v>2500</v>
      </c>
      <c r="K359" s="28">
        <v>0</v>
      </c>
      <c r="L359" s="29">
        <v>0</v>
      </c>
    </row>
    <row r="360" spans="1:12" ht="29.25" customHeight="1">
      <c r="A360" s="77"/>
      <c r="B360" s="46"/>
      <c r="C360" s="47"/>
      <c r="D360" s="24" t="s">
        <v>162</v>
      </c>
      <c r="E360" s="144"/>
      <c r="F360" s="144"/>
      <c r="G360" s="117" t="s">
        <v>45</v>
      </c>
      <c r="H360" s="117"/>
      <c r="I360" s="25">
        <f>SUM(I361:I363)</f>
        <v>10000</v>
      </c>
      <c r="J360" s="25">
        <f>SUM(J361:J363)</f>
        <v>10000</v>
      </c>
      <c r="K360" s="25">
        <f>SUM(K361:K363)</f>
        <v>0</v>
      </c>
      <c r="L360" s="25">
        <f>SUM(L361:L363)</f>
        <v>8275</v>
      </c>
    </row>
    <row r="361" spans="1:12" ht="75" customHeight="1">
      <c r="A361" s="77"/>
      <c r="B361" s="46"/>
      <c r="C361" s="47"/>
      <c r="D361" s="125"/>
      <c r="E361" s="132" t="s">
        <v>163</v>
      </c>
      <c r="F361" s="132"/>
      <c r="G361" s="113" t="s">
        <v>164</v>
      </c>
      <c r="H361" s="113"/>
      <c r="I361" s="27">
        <v>7500</v>
      </c>
      <c r="J361" s="27">
        <v>7500</v>
      </c>
      <c r="K361" s="28">
        <v>0</v>
      </c>
      <c r="L361" s="29">
        <v>7500</v>
      </c>
    </row>
    <row r="362" spans="1:12" ht="21" customHeight="1">
      <c r="A362" s="77"/>
      <c r="B362" s="46"/>
      <c r="C362" s="47"/>
      <c r="D362" s="123"/>
      <c r="E362" s="132" t="s">
        <v>25</v>
      </c>
      <c r="F362" s="132"/>
      <c r="G362" s="113" t="s">
        <v>26</v>
      </c>
      <c r="H362" s="113"/>
      <c r="I362" s="27">
        <v>1500</v>
      </c>
      <c r="J362" s="27">
        <v>1500</v>
      </c>
      <c r="K362" s="28">
        <v>0</v>
      </c>
      <c r="L362" s="29">
        <v>75</v>
      </c>
    </row>
    <row r="363" spans="1:12" ht="27.75" customHeight="1">
      <c r="A363" s="77"/>
      <c r="B363" s="51"/>
      <c r="C363" s="52"/>
      <c r="D363" s="126"/>
      <c r="E363" s="130" t="s">
        <v>29</v>
      </c>
      <c r="F363" s="131"/>
      <c r="G363" s="119" t="s">
        <v>30</v>
      </c>
      <c r="H363" s="120"/>
      <c r="I363" s="27">
        <v>1000</v>
      </c>
      <c r="J363" s="27">
        <v>1000</v>
      </c>
      <c r="K363" s="28">
        <v>0</v>
      </c>
      <c r="L363" s="29">
        <v>700</v>
      </c>
    </row>
    <row r="364" spans="1:12" ht="27.75" customHeight="1">
      <c r="A364" s="77"/>
      <c r="B364" s="134" t="s">
        <v>165</v>
      </c>
      <c r="C364" s="134"/>
      <c r="D364" s="22"/>
      <c r="E364" s="134"/>
      <c r="F364" s="134"/>
      <c r="G364" s="118" t="s">
        <v>166</v>
      </c>
      <c r="H364" s="118"/>
      <c r="I364" s="23">
        <f aca="true" t="shared" si="2" ref="I364:L365">SUM(I365)</f>
        <v>150000</v>
      </c>
      <c r="J364" s="23">
        <f t="shared" si="2"/>
        <v>150000</v>
      </c>
      <c r="K364" s="23">
        <f t="shared" si="2"/>
        <v>0</v>
      </c>
      <c r="L364" s="23">
        <f t="shared" si="2"/>
        <v>94918.65</v>
      </c>
    </row>
    <row r="365" spans="1:12" ht="24.75" customHeight="1">
      <c r="A365" s="77"/>
      <c r="B365" s="137"/>
      <c r="C365" s="138"/>
      <c r="D365" s="24" t="s">
        <v>167</v>
      </c>
      <c r="E365" s="144"/>
      <c r="F365" s="144"/>
      <c r="G365" s="117" t="s">
        <v>168</v>
      </c>
      <c r="H365" s="117"/>
      <c r="I365" s="25">
        <f t="shared" si="2"/>
        <v>150000</v>
      </c>
      <c r="J365" s="25">
        <f t="shared" si="2"/>
        <v>150000</v>
      </c>
      <c r="K365" s="25">
        <f t="shared" si="2"/>
        <v>0</v>
      </c>
      <c r="L365" s="25">
        <f t="shared" si="2"/>
        <v>94918.65</v>
      </c>
    </row>
    <row r="366" spans="1:12" ht="36" customHeight="1">
      <c r="A366" s="77"/>
      <c r="B366" s="139"/>
      <c r="C366" s="140"/>
      <c r="D366" s="26"/>
      <c r="E366" s="132" t="s">
        <v>169</v>
      </c>
      <c r="F366" s="132"/>
      <c r="G366" s="113" t="s">
        <v>170</v>
      </c>
      <c r="H366" s="113"/>
      <c r="I366" s="27">
        <v>150000</v>
      </c>
      <c r="J366" s="27">
        <v>150000</v>
      </c>
      <c r="K366" s="28">
        <v>0</v>
      </c>
      <c r="L366" s="29">
        <v>94918.65</v>
      </c>
    </row>
    <row r="367" spans="1:12" ht="33.75" customHeight="1">
      <c r="A367" s="77"/>
      <c r="B367" s="134" t="s">
        <v>171</v>
      </c>
      <c r="C367" s="134"/>
      <c r="D367" s="22"/>
      <c r="E367" s="134"/>
      <c r="F367" s="134"/>
      <c r="G367" s="118" t="s">
        <v>172</v>
      </c>
      <c r="H367" s="118"/>
      <c r="I367" s="23">
        <f aca="true" t="shared" si="3" ref="I367:K368">SUM(I368)</f>
        <v>80000</v>
      </c>
      <c r="J367" s="23">
        <f t="shared" si="3"/>
        <v>80000</v>
      </c>
      <c r="K367" s="42">
        <f t="shared" si="3"/>
        <v>0</v>
      </c>
      <c r="L367" s="42">
        <f>SUM(L368)</f>
        <v>70000</v>
      </c>
    </row>
    <row r="368" spans="1:12" ht="36.75" customHeight="1">
      <c r="A368" s="77"/>
      <c r="B368" s="137"/>
      <c r="C368" s="138"/>
      <c r="D368" s="24" t="s">
        <v>173</v>
      </c>
      <c r="E368" s="144"/>
      <c r="F368" s="144"/>
      <c r="G368" s="117" t="s">
        <v>174</v>
      </c>
      <c r="H368" s="117"/>
      <c r="I368" s="25">
        <f t="shared" si="3"/>
        <v>80000</v>
      </c>
      <c r="J368" s="25">
        <f t="shared" si="3"/>
        <v>80000</v>
      </c>
      <c r="K368" s="30">
        <f t="shared" si="3"/>
        <v>0</v>
      </c>
      <c r="L368" s="31">
        <f>SUM(L369:L369)</f>
        <v>70000</v>
      </c>
    </row>
    <row r="369" spans="1:12" ht="63" customHeight="1">
      <c r="A369" s="77"/>
      <c r="B369" s="139"/>
      <c r="C369" s="140"/>
      <c r="D369" s="26"/>
      <c r="E369" s="132" t="s">
        <v>175</v>
      </c>
      <c r="F369" s="132"/>
      <c r="G369" s="113" t="s">
        <v>176</v>
      </c>
      <c r="H369" s="113"/>
      <c r="I369" s="27">
        <v>80000</v>
      </c>
      <c r="J369" s="27">
        <v>80000</v>
      </c>
      <c r="K369" s="28">
        <v>0</v>
      </c>
      <c r="L369" s="29">
        <v>70000</v>
      </c>
    </row>
    <row r="370" spans="2:12" ht="33" customHeight="1">
      <c r="B370" s="157" t="s">
        <v>182</v>
      </c>
      <c r="C370" s="158"/>
      <c r="D370" s="158"/>
      <c r="E370" s="158"/>
      <c r="F370" s="158"/>
      <c r="G370" s="158"/>
      <c r="H370" s="159"/>
      <c r="I370" s="76">
        <f>SUM(I12+I38+I47+I62+I68+I107+I109+I119+I122+I143+I146+I149+I247+I259+I320+I324+I346+I364+I367)</f>
        <v>19600000</v>
      </c>
      <c r="J370" s="76">
        <f>SUM(J12+J38+J47+J62+J68+J107+J109+J119+J122+J143+J146+J149+J247+J259+J320+J324+J346+J364+J367)</f>
        <v>18400000</v>
      </c>
      <c r="K370" s="76">
        <f>SUM(K12+K38+K47+K68+K109+K122+K143+K146+K149+K247+K259+K320+K346+K364+K367)</f>
        <v>1200000</v>
      </c>
      <c r="L370" s="76">
        <f>SUM(L12+L38+L47+L62+L68+L109+L122+L143+L146+L149+L247+L259+L320+L346+L364+L367)</f>
        <v>13028896.720000003</v>
      </c>
    </row>
    <row r="372" ht="12.75">
      <c r="K372" s="1"/>
    </row>
  </sheetData>
  <sheetProtection/>
  <mergeCells count="802">
    <mergeCell ref="E108:F108"/>
    <mergeCell ref="G108:H108"/>
    <mergeCell ref="E338:F338"/>
    <mergeCell ref="D326:D334"/>
    <mergeCell ref="E341:F341"/>
    <mergeCell ref="G341:H341"/>
    <mergeCell ref="E339:F339"/>
    <mergeCell ref="G337:H337"/>
    <mergeCell ref="G333:H333"/>
    <mergeCell ref="G339:H339"/>
    <mergeCell ref="B325:C345"/>
    <mergeCell ref="D343:D345"/>
    <mergeCell ref="B119:C119"/>
    <mergeCell ref="E119:F119"/>
    <mergeCell ref="E120:F120"/>
    <mergeCell ref="E121:F121"/>
    <mergeCell ref="B324:C324"/>
    <mergeCell ref="E343:F343"/>
    <mergeCell ref="E337:F337"/>
    <mergeCell ref="D336:D341"/>
    <mergeCell ref="E340:F340"/>
    <mergeCell ref="G343:H343"/>
    <mergeCell ref="E344:F344"/>
    <mergeCell ref="G344:H344"/>
    <mergeCell ref="G345:H345"/>
    <mergeCell ref="E345:F345"/>
    <mergeCell ref="G340:H340"/>
    <mergeCell ref="G342:H342"/>
    <mergeCell ref="G328:H328"/>
    <mergeCell ref="E333:F333"/>
    <mergeCell ref="G338:H338"/>
    <mergeCell ref="E336:F336"/>
    <mergeCell ref="G336:H336"/>
    <mergeCell ref="E334:F334"/>
    <mergeCell ref="G334:H334"/>
    <mergeCell ref="E335:F335"/>
    <mergeCell ref="G335:H335"/>
    <mergeCell ref="G330:H330"/>
    <mergeCell ref="E331:F331"/>
    <mergeCell ref="G331:H331"/>
    <mergeCell ref="E332:F332"/>
    <mergeCell ref="G332:H332"/>
    <mergeCell ref="G317:H317"/>
    <mergeCell ref="E325:F325"/>
    <mergeCell ref="G325:H325"/>
    <mergeCell ref="E326:F326"/>
    <mergeCell ref="G326:H326"/>
    <mergeCell ref="G329:H329"/>
    <mergeCell ref="E324:F324"/>
    <mergeCell ref="E22:F22"/>
    <mergeCell ref="G22:H22"/>
    <mergeCell ref="E74:F74"/>
    <mergeCell ref="G74:H74"/>
    <mergeCell ref="E204:F204"/>
    <mergeCell ref="G204:H204"/>
    <mergeCell ref="G128:H128"/>
    <mergeCell ref="G123:H123"/>
    <mergeCell ref="E107:F107"/>
    <mergeCell ref="G40:H40"/>
    <mergeCell ref="G277:H277"/>
    <mergeCell ref="D267:D271"/>
    <mergeCell ref="E269:F269"/>
    <mergeCell ref="E327:F327"/>
    <mergeCell ref="G327:H327"/>
    <mergeCell ref="E317:F317"/>
    <mergeCell ref="G319:H319"/>
    <mergeCell ref="D115:D118"/>
    <mergeCell ref="G324:H324"/>
    <mergeCell ref="I2:L2"/>
    <mergeCell ref="I3:L3"/>
    <mergeCell ref="G241:H241"/>
    <mergeCell ref="E272:F272"/>
    <mergeCell ref="G114:H114"/>
    <mergeCell ref="G117:H117"/>
    <mergeCell ref="E115:F115"/>
    <mergeCell ref="E129:F129"/>
    <mergeCell ref="G270:H270"/>
    <mergeCell ref="E131:F131"/>
    <mergeCell ref="D273:D280"/>
    <mergeCell ref="E273:F273"/>
    <mergeCell ref="G273:H273"/>
    <mergeCell ref="E274:F274"/>
    <mergeCell ref="G272:H272"/>
    <mergeCell ref="D263:D265"/>
    <mergeCell ref="E278:F278"/>
    <mergeCell ref="G278:H278"/>
    <mergeCell ref="E277:F277"/>
    <mergeCell ref="E267:F267"/>
    <mergeCell ref="B50:C51"/>
    <mergeCell ref="G243:H243"/>
    <mergeCell ref="E235:F235"/>
    <mergeCell ref="E236:F236"/>
    <mergeCell ref="E244:F244"/>
    <mergeCell ref="B62:C62"/>
    <mergeCell ref="E62:F62"/>
    <mergeCell ref="G62:H62"/>
    <mergeCell ref="G116:H116"/>
    <mergeCell ref="G63:H63"/>
    <mergeCell ref="E141:F141"/>
    <mergeCell ref="B68:C68"/>
    <mergeCell ref="B110:C118"/>
    <mergeCell ref="E279:F279"/>
    <mergeCell ref="G279:H279"/>
    <mergeCell ref="E68:F68"/>
    <mergeCell ref="G68:H68"/>
    <mergeCell ref="E238:F238"/>
    <mergeCell ref="E123:F123"/>
    <mergeCell ref="G269:H269"/>
    <mergeCell ref="D70:D75"/>
    <mergeCell ref="D66:D67"/>
    <mergeCell ref="G142:H142"/>
    <mergeCell ref="E144:F144"/>
    <mergeCell ref="G144:H144"/>
    <mergeCell ref="E146:F146"/>
    <mergeCell ref="E76:F76"/>
    <mergeCell ref="G76:H76"/>
    <mergeCell ref="D77:D81"/>
    <mergeCell ref="G72:H72"/>
    <mergeCell ref="E51:F51"/>
    <mergeCell ref="G259:H259"/>
    <mergeCell ref="E145:F145"/>
    <mergeCell ref="G145:H145"/>
    <mergeCell ref="E168:F168"/>
    <mergeCell ref="G129:H129"/>
    <mergeCell ref="E84:F84"/>
    <mergeCell ref="E88:F88"/>
    <mergeCell ref="E128:F128"/>
    <mergeCell ref="G89:H89"/>
    <mergeCell ref="G119:H119"/>
    <mergeCell ref="G120:H120"/>
    <mergeCell ref="G121:H121"/>
    <mergeCell ref="G73:H73"/>
    <mergeCell ref="G75:H75"/>
    <mergeCell ref="G70:H70"/>
    <mergeCell ref="G88:H88"/>
    <mergeCell ref="G118:H118"/>
    <mergeCell ref="G107:H107"/>
    <mergeCell ref="G113:H113"/>
    <mergeCell ref="E34:F34"/>
    <mergeCell ref="G56:H56"/>
    <mergeCell ref="G39:H39"/>
    <mergeCell ref="E39:F39"/>
    <mergeCell ref="E60:F60"/>
    <mergeCell ref="G34:H34"/>
    <mergeCell ref="G59:H59"/>
    <mergeCell ref="E43:F43"/>
    <mergeCell ref="G43:H43"/>
    <mergeCell ref="E50:F50"/>
    <mergeCell ref="G50:H50"/>
    <mergeCell ref="G33:H33"/>
    <mergeCell ref="E40:F40"/>
    <mergeCell ref="E42:F42"/>
    <mergeCell ref="G42:H42"/>
    <mergeCell ref="E41:F41"/>
    <mergeCell ref="E45:F45"/>
    <mergeCell ref="G45:H45"/>
    <mergeCell ref="E49:F49"/>
    <mergeCell ref="G49:H49"/>
    <mergeCell ref="B365:C366"/>
    <mergeCell ref="B368:C369"/>
    <mergeCell ref="E363:F363"/>
    <mergeCell ref="D361:D363"/>
    <mergeCell ref="E349:F349"/>
    <mergeCell ref="E350:F350"/>
    <mergeCell ref="E351:F351"/>
    <mergeCell ref="E356:F356"/>
    <mergeCell ref="E364:F364"/>
    <mergeCell ref="E369:F369"/>
    <mergeCell ref="E329:F329"/>
    <mergeCell ref="E310:F310"/>
    <mergeCell ref="G310:H310"/>
    <mergeCell ref="E311:F311"/>
    <mergeCell ref="G303:H303"/>
    <mergeCell ref="E304:F304"/>
    <mergeCell ref="G304:H304"/>
    <mergeCell ref="G305:H305"/>
    <mergeCell ref="E305:F305"/>
    <mergeCell ref="E328:F328"/>
    <mergeCell ref="E315:F315"/>
    <mergeCell ref="G315:H315"/>
    <mergeCell ref="E270:F270"/>
    <mergeCell ref="G235:H235"/>
    <mergeCell ref="E313:F313"/>
    <mergeCell ref="G313:H313"/>
    <mergeCell ref="E312:F312"/>
    <mergeCell ref="G312:H312"/>
    <mergeCell ref="G311:H311"/>
    <mergeCell ref="E276:F276"/>
    <mergeCell ref="B320:C320"/>
    <mergeCell ref="G320:H320"/>
    <mergeCell ref="D313:D315"/>
    <mergeCell ref="E314:F314"/>
    <mergeCell ref="G314:H314"/>
    <mergeCell ref="E319:F319"/>
    <mergeCell ref="E318:F318"/>
    <mergeCell ref="G318:H318"/>
    <mergeCell ref="E316:F316"/>
    <mergeCell ref="G316:H316"/>
    <mergeCell ref="D299:D311"/>
    <mergeCell ref="E308:F308"/>
    <mergeCell ref="G308:H308"/>
    <mergeCell ref="E306:F306"/>
    <mergeCell ref="E309:F309"/>
    <mergeCell ref="G309:H309"/>
    <mergeCell ref="G306:H306"/>
    <mergeCell ref="E307:F307"/>
    <mergeCell ref="G307:H307"/>
    <mergeCell ref="E303:F303"/>
    <mergeCell ref="G302:H302"/>
    <mergeCell ref="E300:F300"/>
    <mergeCell ref="G300:H300"/>
    <mergeCell ref="E301:F301"/>
    <mergeCell ref="G301:H301"/>
    <mergeCell ref="E302:F302"/>
    <mergeCell ref="G298:H298"/>
    <mergeCell ref="E299:F299"/>
    <mergeCell ref="G299:H299"/>
    <mergeCell ref="E297:F297"/>
    <mergeCell ref="G297:H297"/>
    <mergeCell ref="E292:F292"/>
    <mergeCell ref="G292:H292"/>
    <mergeCell ref="E296:F296"/>
    <mergeCell ref="G296:H296"/>
    <mergeCell ref="E298:F298"/>
    <mergeCell ref="G295:H295"/>
    <mergeCell ref="E293:F293"/>
    <mergeCell ref="G293:H293"/>
    <mergeCell ref="E294:F294"/>
    <mergeCell ref="G294:H294"/>
    <mergeCell ref="G291:H291"/>
    <mergeCell ref="E287:F287"/>
    <mergeCell ref="G287:H287"/>
    <mergeCell ref="G274:H274"/>
    <mergeCell ref="G290:H290"/>
    <mergeCell ref="G288:H288"/>
    <mergeCell ref="G289:H289"/>
    <mergeCell ref="E288:F288"/>
    <mergeCell ref="E280:F280"/>
    <mergeCell ref="G280:H280"/>
    <mergeCell ref="G276:H276"/>
    <mergeCell ref="J4:K4"/>
    <mergeCell ref="I8:I10"/>
    <mergeCell ref="D5:L5"/>
    <mergeCell ref="L7:L10"/>
    <mergeCell ref="E13:F13"/>
    <mergeCell ref="G286:H286"/>
    <mergeCell ref="D282:D289"/>
    <mergeCell ref="D42:D46"/>
    <mergeCell ref="E44:F44"/>
    <mergeCell ref="E61:F61"/>
    <mergeCell ref="I7:K7"/>
    <mergeCell ref="J8:K8"/>
    <mergeCell ref="J9:J10"/>
    <mergeCell ref="G15:H15"/>
    <mergeCell ref="E35:F35"/>
    <mergeCell ref="G35:H35"/>
    <mergeCell ref="K9:K10"/>
    <mergeCell ref="E28:F28"/>
    <mergeCell ref="G28:H28"/>
    <mergeCell ref="E33:F33"/>
    <mergeCell ref="G20:H20"/>
    <mergeCell ref="G13:H13"/>
    <mergeCell ref="G7:H10"/>
    <mergeCell ref="E16:F16"/>
    <mergeCell ref="E11:F11"/>
    <mergeCell ref="G11:H11"/>
    <mergeCell ref="G17:H17"/>
    <mergeCell ref="E36:F36"/>
    <mergeCell ref="G36:H36"/>
    <mergeCell ref="G16:H16"/>
    <mergeCell ref="D14:D29"/>
    <mergeCell ref="E15:F15"/>
    <mergeCell ref="E21:F21"/>
    <mergeCell ref="G18:H18"/>
    <mergeCell ref="E17:F17"/>
    <mergeCell ref="G21:H21"/>
    <mergeCell ref="E20:F20"/>
    <mergeCell ref="A4:B4"/>
    <mergeCell ref="C4:E4"/>
    <mergeCell ref="F4:G4"/>
    <mergeCell ref="B12:C12"/>
    <mergeCell ref="E12:F12"/>
    <mergeCell ref="E7:F10"/>
    <mergeCell ref="G12:H12"/>
    <mergeCell ref="B7:C10"/>
    <mergeCell ref="B11:C11"/>
    <mergeCell ref="D7:D10"/>
    <mergeCell ref="E27:F27"/>
    <mergeCell ref="G25:H25"/>
    <mergeCell ref="E26:F26"/>
    <mergeCell ref="E19:F19"/>
    <mergeCell ref="G19:H19"/>
    <mergeCell ref="E14:F14"/>
    <mergeCell ref="G14:H14"/>
    <mergeCell ref="E23:F23"/>
    <mergeCell ref="G23:H23"/>
    <mergeCell ref="E18:F18"/>
    <mergeCell ref="E30:F30"/>
    <mergeCell ref="G30:H30"/>
    <mergeCell ref="B13:C37"/>
    <mergeCell ref="E32:F32"/>
    <mergeCell ref="G32:H32"/>
    <mergeCell ref="G27:H27"/>
    <mergeCell ref="G26:H26"/>
    <mergeCell ref="E24:F24"/>
    <mergeCell ref="G24:H24"/>
    <mergeCell ref="E25:F25"/>
    <mergeCell ref="B39:C46"/>
    <mergeCell ref="B38:C38"/>
    <mergeCell ref="E38:F38"/>
    <mergeCell ref="G38:H38"/>
    <mergeCell ref="E31:F31"/>
    <mergeCell ref="G31:H31"/>
    <mergeCell ref="E37:F37"/>
    <mergeCell ref="G37:H37"/>
    <mergeCell ref="G41:H41"/>
    <mergeCell ref="G44:H44"/>
    <mergeCell ref="E48:F48"/>
    <mergeCell ref="G48:H48"/>
    <mergeCell ref="E46:F46"/>
    <mergeCell ref="G46:H46"/>
    <mergeCell ref="G65:H65"/>
    <mergeCell ref="E64:F64"/>
    <mergeCell ref="G64:H64"/>
    <mergeCell ref="E63:F63"/>
    <mergeCell ref="E58:F58"/>
    <mergeCell ref="G58:H58"/>
    <mergeCell ref="B47:C47"/>
    <mergeCell ref="E47:F47"/>
    <mergeCell ref="G47:H47"/>
    <mergeCell ref="G61:H61"/>
    <mergeCell ref="E56:F56"/>
    <mergeCell ref="E59:F59"/>
    <mergeCell ref="E54:F54"/>
    <mergeCell ref="G54:H54"/>
    <mergeCell ref="E53:F53"/>
    <mergeCell ref="G51:H51"/>
    <mergeCell ref="B370:H370"/>
    <mergeCell ref="B63:C63"/>
    <mergeCell ref="G60:H60"/>
    <mergeCell ref="E71:F71"/>
    <mergeCell ref="G71:H71"/>
    <mergeCell ref="E124:F124"/>
    <mergeCell ref="E65:F65"/>
    <mergeCell ref="G79:H79"/>
    <mergeCell ref="E67:F67"/>
    <mergeCell ref="G67:H67"/>
    <mergeCell ref="E57:F57"/>
    <mergeCell ref="G57:H57"/>
    <mergeCell ref="E66:F66"/>
    <mergeCell ref="G66:H66"/>
    <mergeCell ref="G52:H52"/>
    <mergeCell ref="E55:F55"/>
    <mergeCell ref="G55:H55"/>
    <mergeCell ref="G53:H53"/>
    <mergeCell ref="E52:F52"/>
    <mergeCell ref="E70:F70"/>
    <mergeCell ref="E73:F73"/>
    <mergeCell ref="E75:F75"/>
    <mergeCell ref="E78:F78"/>
    <mergeCell ref="E80:F80"/>
    <mergeCell ref="G80:H80"/>
    <mergeCell ref="E79:F79"/>
    <mergeCell ref="G78:H78"/>
    <mergeCell ref="E77:F77"/>
    <mergeCell ref="B109:C109"/>
    <mergeCell ref="E109:F109"/>
    <mergeCell ref="E83:F83"/>
    <mergeCell ref="G83:H83"/>
    <mergeCell ref="E102:F102"/>
    <mergeCell ref="G84:H84"/>
    <mergeCell ref="E92:F92"/>
    <mergeCell ref="G87:H87"/>
    <mergeCell ref="G96:H96"/>
    <mergeCell ref="E89:F89"/>
    <mergeCell ref="E69:F69"/>
    <mergeCell ref="G69:H69"/>
    <mergeCell ref="E72:F72"/>
    <mergeCell ref="G82:H82"/>
    <mergeCell ref="G77:H77"/>
    <mergeCell ref="B259:C259"/>
    <mergeCell ref="E259:F259"/>
    <mergeCell ref="E96:F96"/>
    <mergeCell ref="E97:F97"/>
    <mergeCell ref="E100:F100"/>
    <mergeCell ref="E82:F82"/>
    <mergeCell ref="E81:F81"/>
    <mergeCell ref="G81:H81"/>
    <mergeCell ref="E86:F86"/>
    <mergeCell ref="G86:H86"/>
    <mergeCell ref="E85:F85"/>
    <mergeCell ref="G85:H85"/>
    <mergeCell ref="E87:F87"/>
    <mergeCell ref="E91:F91"/>
    <mergeCell ref="G91:H91"/>
    <mergeCell ref="G92:H92"/>
    <mergeCell ref="E99:F99"/>
    <mergeCell ref="G97:H97"/>
    <mergeCell ref="E90:F90"/>
    <mergeCell ref="G90:H90"/>
    <mergeCell ref="E95:F95"/>
    <mergeCell ref="G95:H95"/>
    <mergeCell ref="E94:F94"/>
    <mergeCell ref="G94:H94"/>
    <mergeCell ref="E93:F93"/>
    <mergeCell ref="G93:H93"/>
    <mergeCell ref="E106:F106"/>
    <mergeCell ref="G106:H106"/>
    <mergeCell ref="E117:F117"/>
    <mergeCell ref="E116:F116"/>
    <mergeCell ref="G100:H100"/>
    <mergeCell ref="E98:F98"/>
    <mergeCell ref="E101:F101"/>
    <mergeCell ref="G101:H101"/>
    <mergeCell ref="G99:H99"/>
    <mergeCell ref="G98:H98"/>
    <mergeCell ref="E103:F103"/>
    <mergeCell ref="G103:H103"/>
    <mergeCell ref="E127:F127"/>
    <mergeCell ref="G127:H127"/>
    <mergeCell ref="E126:F126"/>
    <mergeCell ref="G126:H126"/>
    <mergeCell ref="G102:H102"/>
    <mergeCell ref="G124:H124"/>
    <mergeCell ref="E105:F105"/>
    <mergeCell ref="G105:H105"/>
    <mergeCell ref="E104:F104"/>
    <mergeCell ref="G104:H104"/>
    <mergeCell ref="E112:F112"/>
    <mergeCell ref="G112:H112"/>
    <mergeCell ref="G115:H115"/>
    <mergeCell ref="G109:H109"/>
    <mergeCell ref="E111:F111"/>
    <mergeCell ref="G111:H111"/>
    <mergeCell ref="E113:F113"/>
    <mergeCell ref="D104:D106"/>
    <mergeCell ref="G122:H122"/>
    <mergeCell ref="E125:F125"/>
    <mergeCell ref="G125:H125"/>
    <mergeCell ref="B122:C122"/>
    <mergeCell ref="E122:F122"/>
    <mergeCell ref="E110:F110"/>
    <mergeCell ref="G110:H110"/>
    <mergeCell ref="D111:D113"/>
    <mergeCell ref="E118:F118"/>
    <mergeCell ref="G131:H131"/>
    <mergeCell ref="E130:F130"/>
    <mergeCell ref="G130:H130"/>
    <mergeCell ref="E132:F132"/>
    <mergeCell ref="G132:H132"/>
    <mergeCell ref="E135:F135"/>
    <mergeCell ref="G135:H135"/>
    <mergeCell ref="E134:F134"/>
    <mergeCell ref="G134:H134"/>
    <mergeCell ref="E133:F133"/>
    <mergeCell ref="G133:H133"/>
    <mergeCell ref="E137:F137"/>
    <mergeCell ref="G137:H137"/>
    <mergeCell ref="E136:F136"/>
    <mergeCell ref="G136:H136"/>
    <mergeCell ref="E138:F138"/>
    <mergeCell ref="G138:H138"/>
    <mergeCell ref="B144:C145"/>
    <mergeCell ref="E140:F140"/>
    <mergeCell ref="G140:H140"/>
    <mergeCell ref="E139:F139"/>
    <mergeCell ref="G139:H139"/>
    <mergeCell ref="B143:C143"/>
    <mergeCell ref="E143:F143"/>
    <mergeCell ref="G143:H143"/>
    <mergeCell ref="G141:H141"/>
    <mergeCell ref="E142:F142"/>
    <mergeCell ref="E149:F149"/>
    <mergeCell ref="G149:H149"/>
    <mergeCell ref="G146:H146"/>
    <mergeCell ref="B146:C146"/>
    <mergeCell ref="E148:F148"/>
    <mergeCell ref="G148:H148"/>
    <mergeCell ref="B147:C148"/>
    <mergeCell ref="E147:F147"/>
    <mergeCell ref="G147:H147"/>
    <mergeCell ref="E151:F151"/>
    <mergeCell ref="G151:H151"/>
    <mergeCell ref="E150:F150"/>
    <mergeCell ref="G150:H150"/>
    <mergeCell ref="E153:F153"/>
    <mergeCell ref="G153:H153"/>
    <mergeCell ref="E152:F152"/>
    <mergeCell ref="G152:H152"/>
    <mergeCell ref="E154:F154"/>
    <mergeCell ref="G154:H154"/>
    <mergeCell ref="E157:F157"/>
    <mergeCell ref="G157:H157"/>
    <mergeCell ref="E156:F156"/>
    <mergeCell ref="G156:H156"/>
    <mergeCell ref="G155:H155"/>
    <mergeCell ref="E155:F155"/>
    <mergeCell ref="E159:F159"/>
    <mergeCell ref="G159:H159"/>
    <mergeCell ref="E158:F158"/>
    <mergeCell ref="G158:H158"/>
    <mergeCell ref="E162:F162"/>
    <mergeCell ref="G162:H162"/>
    <mergeCell ref="E161:F161"/>
    <mergeCell ref="G161:H161"/>
    <mergeCell ref="E160:F160"/>
    <mergeCell ref="G160:H160"/>
    <mergeCell ref="E163:F163"/>
    <mergeCell ref="G163:H163"/>
    <mergeCell ref="E165:F165"/>
    <mergeCell ref="G165:H165"/>
    <mergeCell ref="E164:F164"/>
    <mergeCell ref="G164:H164"/>
    <mergeCell ref="E169:F169"/>
    <mergeCell ref="G169:H169"/>
    <mergeCell ref="E166:F166"/>
    <mergeCell ref="G166:H166"/>
    <mergeCell ref="E170:F170"/>
    <mergeCell ref="G170:H170"/>
    <mergeCell ref="G167:H167"/>
    <mergeCell ref="E167:F167"/>
    <mergeCell ref="G168:H168"/>
    <mergeCell ref="E172:F172"/>
    <mergeCell ref="G172:H172"/>
    <mergeCell ref="E171:F171"/>
    <mergeCell ref="G171:H171"/>
    <mergeCell ref="E174:F174"/>
    <mergeCell ref="G174:H174"/>
    <mergeCell ref="E173:F173"/>
    <mergeCell ref="G173:H173"/>
    <mergeCell ref="E176:F176"/>
    <mergeCell ref="G176:H176"/>
    <mergeCell ref="E175:F175"/>
    <mergeCell ref="G175:H175"/>
    <mergeCell ref="E178:F178"/>
    <mergeCell ref="G178:H178"/>
    <mergeCell ref="E177:F177"/>
    <mergeCell ref="G177:H177"/>
    <mergeCell ref="E180:F180"/>
    <mergeCell ref="G180:H180"/>
    <mergeCell ref="E179:F179"/>
    <mergeCell ref="G179:H179"/>
    <mergeCell ref="E182:F182"/>
    <mergeCell ref="G182:H182"/>
    <mergeCell ref="E181:F181"/>
    <mergeCell ref="G181:H181"/>
    <mergeCell ref="E184:F184"/>
    <mergeCell ref="E183:F183"/>
    <mergeCell ref="G183:H183"/>
    <mergeCell ref="E186:F186"/>
    <mergeCell ref="G186:H186"/>
    <mergeCell ref="E185:F185"/>
    <mergeCell ref="G185:H185"/>
    <mergeCell ref="G184:H184"/>
    <mergeCell ref="E188:F188"/>
    <mergeCell ref="G188:H188"/>
    <mergeCell ref="E187:F187"/>
    <mergeCell ref="G187:H187"/>
    <mergeCell ref="G191:H191"/>
    <mergeCell ref="E189:F189"/>
    <mergeCell ref="G189:H189"/>
    <mergeCell ref="E191:F191"/>
    <mergeCell ref="G190:H190"/>
    <mergeCell ref="E190:F190"/>
    <mergeCell ref="E194:F194"/>
    <mergeCell ref="G194:H194"/>
    <mergeCell ref="E192:F192"/>
    <mergeCell ref="G192:H192"/>
    <mergeCell ref="E196:F196"/>
    <mergeCell ref="G196:H196"/>
    <mergeCell ref="E195:F195"/>
    <mergeCell ref="G195:H195"/>
    <mergeCell ref="E193:F193"/>
    <mergeCell ref="G193:H193"/>
    <mergeCell ref="E198:F198"/>
    <mergeCell ref="G198:H198"/>
    <mergeCell ref="E197:F197"/>
    <mergeCell ref="G197:H197"/>
    <mergeCell ref="E200:F200"/>
    <mergeCell ref="G200:H200"/>
    <mergeCell ref="E199:F199"/>
    <mergeCell ref="G199:H199"/>
    <mergeCell ref="G202:H202"/>
    <mergeCell ref="E201:F201"/>
    <mergeCell ref="G201:H201"/>
    <mergeCell ref="E205:F205"/>
    <mergeCell ref="G205:H205"/>
    <mergeCell ref="E203:F203"/>
    <mergeCell ref="G203:H203"/>
    <mergeCell ref="E202:F202"/>
    <mergeCell ref="E206:F206"/>
    <mergeCell ref="G206:H206"/>
    <mergeCell ref="E208:F208"/>
    <mergeCell ref="G208:H208"/>
    <mergeCell ref="E207:F207"/>
    <mergeCell ref="G207:H207"/>
    <mergeCell ref="E210:F210"/>
    <mergeCell ref="G210:H210"/>
    <mergeCell ref="E209:F209"/>
    <mergeCell ref="G209:H209"/>
    <mergeCell ref="E213:F213"/>
    <mergeCell ref="G213:H213"/>
    <mergeCell ref="G212:H212"/>
    <mergeCell ref="E211:F211"/>
    <mergeCell ref="G211:H211"/>
    <mergeCell ref="E212:F212"/>
    <mergeCell ref="E215:F215"/>
    <mergeCell ref="G215:H215"/>
    <mergeCell ref="E214:F214"/>
    <mergeCell ref="G214:H214"/>
    <mergeCell ref="E217:F217"/>
    <mergeCell ref="G217:H217"/>
    <mergeCell ref="E216:F216"/>
    <mergeCell ref="G216:H216"/>
    <mergeCell ref="G219:H219"/>
    <mergeCell ref="E218:F218"/>
    <mergeCell ref="G218:H218"/>
    <mergeCell ref="E221:F221"/>
    <mergeCell ref="G221:H221"/>
    <mergeCell ref="E220:F220"/>
    <mergeCell ref="G220:H220"/>
    <mergeCell ref="E219:F219"/>
    <mergeCell ref="E230:F230"/>
    <mergeCell ref="G230:H230"/>
    <mergeCell ref="G223:H223"/>
    <mergeCell ref="E222:F222"/>
    <mergeCell ref="G222:H222"/>
    <mergeCell ref="E225:F225"/>
    <mergeCell ref="G225:H225"/>
    <mergeCell ref="E224:F224"/>
    <mergeCell ref="G224:H224"/>
    <mergeCell ref="E223:F223"/>
    <mergeCell ref="G227:H227"/>
    <mergeCell ref="E226:F226"/>
    <mergeCell ref="G226:H226"/>
    <mergeCell ref="E233:F233"/>
    <mergeCell ref="G233:H233"/>
    <mergeCell ref="E229:F229"/>
    <mergeCell ref="G229:H229"/>
    <mergeCell ref="E228:F228"/>
    <mergeCell ref="E231:F231"/>
    <mergeCell ref="G228:H228"/>
    <mergeCell ref="G231:H231"/>
    <mergeCell ref="G232:H232"/>
    <mergeCell ref="D241:D244"/>
    <mergeCell ref="G246:H246"/>
    <mergeCell ref="G244:H244"/>
    <mergeCell ref="D236:D239"/>
    <mergeCell ref="E239:F239"/>
    <mergeCell ref="G236:H236"/>
    <mergeCell ref="G238:H238"/>
    <mergeCell ref="E242:F242"/>
    <mergeCell ref="E237:F237"/>
    <mergeCell ref="G239:H239"/>
    <mergeCell ref="G240:H240"/>
    <mergeCell ref="E232:F232"/>
    <mergeCell ref="D358:D359"/>
    <mergeCell ref="E291:F291"/>
    <mergeCell ref="E271:F271"/>
    <mergeCell ref="E295:F295"/>
    <mergeCell ref="G285:H285"/>
    <mergeCell ref="G254:H254"/>
    <mergeCell ref="G284:H284"/>
    <mergeCell ref="B247:C247"/>
    <mergeCell ref="G250:H250"/>
    <mergeCell ref="E253:F253"/>
    <mergeCell ref="G253:H253"/>
    <mergeCell ref="E252:F252"/>
    <mergeCell ref="G252:H252"/>
    <mergeCell ref="B248:C258"/>
    <mergeCell ref="D249:D250"/>
    <mergeCell ref="D252:D258"/>
    <mergeCell ref="G355:H355"/>
    <mergeCell ref="E282:F282"/>
    <mergeCell ref="G282:H282"/>
    <mergeCell ref="E283:F283"/>
    <mergeCell ref="G283:H283"/>
    <mergeCell ref="G271:H271"/>
    <mergeCell ref="E347:F347"/>
    <mergeCell ref="G347:H347"/>
    <mergeCell ref="E275:F275"/>
    <mergeCell ref="E284:F284"/>
    <mergeCell ref="E359:F359"/>
    <mergeCell ref="G359:H359"/>
    <mergeCell ref="E357:F357"/>
    <mergeCell ref="G357:H357"/>
    <mergeCell ref="G348:H348"/>
    <mergeCell ref="G349:H349"/>
    <mergeCell ref="G350:H350"/>
    <mergeCell ref="G351:H351"/>
    <mergeCell ref="G356:H356"/>
    <mergeCell ref="E352:F352"/>
    <mergeCell ref="B346:C346"/>
    <mergeCell ref="E346:F346"/>
    <mergeCell ref="G346:H346"/>
    <mergeCell ref="E353:F353"/>
    <mergeCell ref="G353:H353"/>
    <mergeCell ref="E355:F355"/>
    <mergeCell ref="E354:F354"/>
    <mergeCell ref="G354:H354"/>
    <mergeCell ref="E348:F348"/>
    <mergeCell ref="G352:H352"/>
    <mergeCell ref="G368:H368"/>
    <mergeCell ref="G323:H323"/>
    <mergeCell ref="G321:H321"/>
    <mergeCell ref="B367:C367"/>
    <mergeCell ref="E367:F367"/>
    <mergeCell ref="G367:H367"/>
    <mergeCell ref="E366:F366"/>
    <mergeCell ref="G366:H366"/>
    <mergeCell ref="B364:C364"/>
    <mergeCell ref="E330:F330"/>
    <mergeCell ref="G364:H364"/>
    <mergeCell ref="G363:H363"/>
    <mergeCell ref="E358:F358"/>
    <mergeCell ref="G358:H358"/>
    <mergeCell ref="E362:F362"/>
    <mergeCell ref="G362:H362"/>
    <mergeCell ref="E361:F361"/>
    <mergeCell ref="G361:H361"/>
    <mergeCell ref="E360:F360"/>
    <mergeCell ref="G360:H360"/>
    <mergeCell ref="G369:H369"/>
    <mergeCell ref="G365:H365"/>
    <mergeCell ref="E368:F368"/>
    <mergeCell ref="G275:H275"/>
    <mergeCell ref="G261:H261"/>
    <mergeCell ref="E365:F365"/>
    <mergeCell ref="E262:F262"/>
    <mergeCell ref="G262:H262"/>
    <mergeCell ref="E263:F263"/>
    <mergeCell ref="G322:H322"/>
    <mergeCell ref="E266:F266"/>
    <mergeCell ref="E260:F260"/>
    <mergeCell ref="D151:D169"/>
    <mergeCell ref="D171:D177"/>
    <mergeCell ref="E257:F257"/>
    <mergeCell ref="G257:H257"/>
    <mergeCell ref="E255:F255"/>
    <mergeCell ref="E249:F249"/>
    <mergeCell ref="G249:H249"/>
    <mergeCell ref="E227:F227"/>
    <mergeCell ref="E264:F264"/>
    <mergeCell ref="G264:H264"/>
    <mergeCell ref="E256:F256"/>
    <mergeCell ref="E248:F248"/>
    <mergeCell ref="E251:F251"/>
    <mergeCell ref="E254:F254"/>
    <mergeCell ref="G258:H258"/>
    <mergeCell ref="G255:H255"/>
    <mergeCell ref="G251:H251"/>
    <mergeCell ref="G260:H260"/>
    <mergeCell ref="G29:H29"/>
    <mergeCell ref="E29:F29"/>
    <mergeCell ref="E265:F265"/>
    <mergeCell ref="G234:H234"/>
    <mergeCell ref="G242:H242"/>
    <mergeCell ref="E243:F243"/>
    <mergeCell ref="E258:F258"/>
    <mergeCell ref="E250:F250"/>
    <mergeCell ref="E240:F240"/>
    <mergeCell ref="E241:F241"/>
    <mergeCell ref="B321:C323"/>
    <mergeCell ref="D322:D323"/>
    <mergeCell ref="E321:F321"/>
    <mergeCell ref="E322:F322"/>
    <mergeCell ref="E323:F323"/>
    <mergeCell ref="E281:F281"/>
    <mergeCell ref="E289:F289"/>
    <mergeCell ref="E285:F285"/>
    <mergeCell ref="E290:F290"/>
    <mergeCell ref="E286:F286"/>
    <mergeCell ref="D33:D37"/>
    <mergeCell ref="E234:F234"/>
    <mergeCell ref="E245:F245"/>
    <mergeCell ref="E246:F246"/>
    <mergeCell ref="E261:F261"/>
    <mergeCell ref="G281:H281"/>
    <mergeCell ref="D50:D52"/>
    <mergeCell ref="E247:F247"/>
    <mergeCell ref="G267:H267"/>
    <mergeCell ref="G266:H266"/>
    <mergeCell ref="B98:C104"/>
    <mergeCell ref="B132:C136"/>
    <mergeCell ref="D133:D136"/>
    <mergeCell ref="D90:D102"/>
    <mergeCell ref="B233:C239"/>
    <mergeCell ref="B184:C186"/>
    <mergeCell ref="D184:D186"/>
    <mergeCell ref="D212:D222"/>
    <mergeCell ref="D196:D210"/>
    <mergeCell ref="B149:C149"/>
    <mergeCell ref="G245:H245"/>
    <mergeCell ref="G237:H237"/>
    <mergeCell ref="J1:L1"/>
    <mergeCell ref="B271:C281"/>
    <mergeCell ref="G248:H248"/>
    <mergeCell ref="G247:H247"/>
    <mergeCell ref="G263:H263"/>
    <mergeCell ref="G268:H268"/>
    <mergeCell ref="E268:F268"/>
    <mergeCell ref="G256:H256"/>
  </mergeCells>
  <printOptions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:K17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L7" sqref="L7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6" width="18.66015625" style="0" customWidth="1"/>
  </cols>
  <sheetData>
    <row r="1" spans="2:6" ht="12.75">
      <c r="B1" s="11" t="s">
        <v>201</v>
      </c>
      <c r="C1" s="11"/>
      <c r="D1" s="15"/>
      <c r="E1" s="15"/>
      <c r="F1" s="15"/>
    </row>
    <row r="2" spans="2:6" ht="12.75">
      <c r="B2" s="11" t="s">
        <v>202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66">
      <c r="B4" s="12" t="s">
        <v>203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6.25">
      <c r="B6" s="11" t="s">
        <v>204</v>
      </c>
      <c r="C6" s="11"/>
      <c r="D6" s="15"/>
      <c r="E6" s="15" t="s">
        <v>205</v>
      </c>
      <c r="F6" s="15" t="s">
        <v>206</v>
      </c>
    </row>
    <row r="7" spans="2:6" ht="13.5" thickBot="1">
      <c r="B7" s="12"/>
      <c r="C7" s="12"/>
      <c r="D7" s="16"/>
      <c r="E7" s="16"/>
      <c r="F7" s="16"/>
    </row>
    <row r="8" spans="2:6" ht="53.25" thickBot="1">
      <c r="B8" s="13" t="s">
        <v>207</v>
      </c>
      <c r="C8" s="14"/>
      <c r="D8" s="17"/>
      <c r="E8" s="17">
        <v>35</v>
      </c>
      <c r="F8" s="18" t="s">
        <v>208</v>
      </c>
    </row>
    <row r="9" spans="2:6" ht="12.75">
      <c r="B9" s="12"/>
      <c r="C9" s="12"/>
      <c r="D9" s="16"/>
      <c r="E9" s="16"/>
      <c r="F9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JG1</dc:creator>
  <cp:keywords/>
  <dc:description/>
  <cp:lastModifiedBy>JG1</cp:lastModifiedBy>
  <cp:lastPrinted>2016-12-20T08:20:44Z</cp:lastPrinted>
  <dcterms:created xsi:type="dcterms:W3CDTF">2015-11-09T11:54:21Z</dcterms:created>
  <dcterms:modified xsi:type="dcterms:W3CDTF">2016-12-20T08:20:59Z</dcterms:modified>
  <cp:category/>
  <cp:version/>
  <cp:contentType/>
  <cp:contentStatus/>
</cp:coreProperties>
</file>