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Arkusz1" sheetId="1" r:id="rId1"/>
    <sheet name="doc1" sheetId="2" r:id="rId2"/>
  </sheets>
  <definedNames/>
  <calcPr fullCalcOnLoad="1"/>
</workbook>
</file>

<file path=xl/sharedStrings.xml><?xml version="1.0" encoding="utf-8"?>
<sst xmlns="http://schemas.openxmlformats.org/spreadsheetml/2006/main" count="657" uniqueCount="220">
  <si>
    <t>Tabela Nr 2</t>
  </si>
  <si>
    <t>Wójta Gminy w Kazanowie</t>
  </si>
  <si>
    <t>Dział</t>
  </si>
  <si>
    <t>Rozdział</t>
  </si>
  <si>
    <t>Paragraf</t>
  </si>
  <si>
    <t>Treść</t>
  </si>
  <si>
    <t>Plan</t>
  </si>
  <si>
    <t>Wykonanie</t>
  </si>
  <si>
    <t>%</t>
  </si>
  <si>
    <t>010</t>
  </si>
  <si>
    <t>Rolnictwo i łowiectwo</t>
  </si>
  <si>
    <t>01010</t>
  </si>
  <si>
    <t>Infrastruktura wodociągowa i sanitacyjna wsi</t>
  </si>
  <si>
    <t>3020</t>
  </si>
  <si>
    <t>Nagrody i wydatki osob.nie 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</si>
  <si>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</si>
  <si>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</si>
  <si>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</si>
  <si>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</si>
  <si>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</si>
  <si>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</si>
  <si>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</si>
  <si>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</si>
  <si>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</si>
  <si>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Niepełnosprawnych</t>
  </si>
  <si>
    <t>4210</t>
  </si>
  <si>
    <t>Zakup materiałów i wyposażenia</t>
  </si>
  <si>
    <t>4260</t>
  </si>
  <si>
    <t>Zakup energii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</si>
  <si>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</si>
  <si>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</si>
  <si>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</si>
  <si>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</si>
  <si>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</si>
  <si>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</si>
  <si>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</si>
  <si>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</si>
  <si>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</si>
  <si>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</si>
  <si>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6050</t>
  </si>
  <si>
    <t>Wydatki inwestycyjne jednostek budżetowych</t>
  </si>
  <si>
    <t>6060</t>
  </si>
  <si>
    <t>Wydatki inwestycyjne jesdostek budzetowych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</si>
  <si>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</si>
  <si>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</si>
  <si>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</si>
  <si>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</si>
  <si>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</si>
  <si>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</si>
  <si>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4170</t>
  </si>
  <si>
    <t>Wynagrodzenia bezosobowe</t>
  </si>
  <si>
    <t>600</t>
  </si>
  <si>
    <t>Transport i łączność</t>
  </si>
  <si>
    <t>60014</t>
  </si>
  <si>
    <t>Drogi publiczne powiatowe</t>
  </si>
  <si>
    <t>6300</t>
  </si>
  <si>
    <t>Dotacje celowe na pomoc finansową udzielaną między jst na dofinansowanie własnych zadaż inwestycyjnych i zakupów inwestyucyjnych</t>
  </si>
  <si>
    <t>60016</t>
  </si>
  <si>
    <t>Drogi publiczne gminne</t>
  </si>
  <si>
    <t>4270</t>
  </si>
  <si>
    <t>Zakup usług remontowych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</si>
  <si>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</si>
  <si>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</si>
  <si>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</si>
  <si>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</si>
  <si>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</si>
  <si>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</si>
  <si>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</si>
  <si>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</si>
  <si>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</si>
  <si>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</si>
  <si>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</si>
  <si>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</si>
  <si>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</si>
  <si>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</si>
  <si>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2910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</si>
  <si>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</si>
  <si>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</si>
  <si>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</si>
  <si>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</si>
  <si>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</si>
  <si>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</si>
  <si>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4100</t>
  </si>
  <si>
    <t>Wynagrodzenia agencyjno-prowizyjne</t>
  </si>
  <si>
    <t>4280</t>
  </si>
  <si>
    <t>Zakup usług zdrowotnych</t>
  </si>
  <si>
    <t>4390</t>
  </si>
  <si>
    <t>Zakup usług obejmujących wykonanie ekspertyz, analiz i opinii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</si>
  <si>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</si>
  <si>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</si>
  <si>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</si>
  <si>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</si>
  <si>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2710</t>
  </si>
  <si>
    <t>Dotacja celowa na pomoc finansową udzielaną między jednostkami samorządu terytorialnego na dofinansowanie własnych zadań bieżących</t>
  </si>
  <si>
    <t>75095</t>
  </si>
  <si>
    <t>2329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</si>
  <si>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</si>
  <si>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</si>
  <si>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</si>
  <si>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</si>
  <si>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</si>
  <si>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Prezydenta Rzeczpospolitej Polskiej</t>
  </si>
  <si>
    <t>754</t>
  </si>
  <si>
    <t>Bezpieczeństwo publiczne i ochrona przeciwpożarowa</t>
  </si>
  <si>
    <t>75404</t>
  </si>
  <si>
    <t>6170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</si>
  <si>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</si>
  <si>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</si>
  <si>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</si>
  <si>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</si>
  <si>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</si>
  <si>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</si>
  <si>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</si>
  <si>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</si>
  <si>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</si>
  <si>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</si>
  <si>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</si>
  <si>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</si>
  <si>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</si>
  <si>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</si>
  <si>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</si>
  <si>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</si>
  <si>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</si>
  <si>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</si>
  <si>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Wydatki osobowe niezaliczone do wynagrodzeń</t>
  </si>
  <si>
    <t>4240</t>
  </si>
  <si>
    <t>Zakup pomocy naukowych, dydaktycznych i książek</t>
  </si>
  <si>
    <t>4520</t>
  </si>
  <si>
    <t>Opłaty na rzecz budżetów jednostek samorzadu terytorialnego</t>
  </si>
  <si>
    <t>80103</t>
  </si>
  <si>
    <t>Oddziały przedszkolne w szkołach podstawowych</t>
  </si>
  <si>
    <t>80104</t>
  </si>
  <si>
    <t xml:space="preserve">Przedszkola </t>
  </si>
  <si>
    <t>4220</t>
  </si>
  <si>
    <t>Zakup środków żywności</t>
  </si>
  <si>
    <t>4330</t>
  </si>
  <si>
    <t>Zakup usług przez jednostki samorządu terytorialnego od innych jednostek samorządu terytorialnego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</si>
  <si>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</si>
  <si>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</si>
  <si>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</si>
  <si>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</si>
  <si>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</si>
  <si>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</si>
  <si>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</si>
  <si>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</si>
  <si>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80149</t>
  </si>
  <si>
    <t>Realizacja zadań  wymag.stos.spec.org.nauk i metod</t>
  </si>
  <si>
    <t>80150</t>
  </si>
  <si>
    <t>80195</t>
  </si>
  <si>
    <t>851</t>
  </si>
  <si>
    <t>Ochrona zdrowia</t>
  </si>
  <si>
    <t>85154</t>
  </si>
  <si>
    <t>Przeciwdziałanie alkoholizmowi</t>
  </si>
  <si>
    <t>852</t>
  </si>
  <si>
    <t>Pomoc społeczna</t>
  </si>
  <si>
    <t>85202</t>
  </si>
  <si>
    <t>Domy pomocy społecznej</t>
  </si>
  <si>
    <t>85205</t>
  </si>
  <si>
    <t>Zadania w zakresie przeciwdziałania przemocy w rodzinie</t>
  </si>
  <si>
    <t>85206</t>
  </si>
  <si>
    <t>Wspieranie rodziny</t>
  </si>
  <si>
    <t>85211</t>
  </si>
  <si>
    <t>3110</t>
  </si>
  <si>
    <t>Świadczenia społeczne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</si>
  <si>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</si>
  <si>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</si>
  <si>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</si>
  <si>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</si>
  <si>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</si>
  <si>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</si>
  <si>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</si>
  <si>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</si>
  <si>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</si>
  <si>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</si>
  <si>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</si>
  <si>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</si>
  <si>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</si>
  <si>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</si>
  <si>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</si>
  <si>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</si>
  <si>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</si>
  <si>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</si>
  <si>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</si>
  <si>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</si>
  <si>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Pomoc materialna dla uczniów</t>
  </si>
  <si>
    <t>3240</t>
  </si>
  <si>
    <t>Stypendia dla uczniów</t>
  </si>
  <si>
    <t>3260</t>
  </si>
  <si>
    <t>Inne formy pomocy dla uczniów</t>
  </si>
  <si>
    <t>900</t>
  </si>
  <si>
    <t>Gospodarka komunalna i ochrona środowiska</t>
  </si>
  <si>
    <t>90002</t>
  </si>
  <si>
    <t>Oczyszczanie miast i wsi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</si>
  <si>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</si>
  <si>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</si>
  <si>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</si>
  <si>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</si>
  <si>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</si>
  <si>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2900</t>
  </si>
  <si>
    <t>Wpłaty gmin i powiatów na rzecz innych jednostek samorządu terytorialnego oraz związków gmin lub związków powiatów na dofinansowanie zadań bieżących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</si>
  <si>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</si>
  <si>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</si>
  <si>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</si>
  <si>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</si>
  <si>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</si>
  <si>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</si>
  <si>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926</t>
  </si>
  <si>
    <t>Kultura fizyczna i sport</t>
  </si>
  <si>
    <t>92605</t>
  </si>
  <si>
    <t>Zadania w zakresie kultury fizycznej i sportu</t>
  </si>
  <si>
    <t>2820</t>
  </si>
  <si>
    <t>Dotacja celowa z budżetu na finansowanie lub dofinansowanie zadań zleconych do realizacji stowarzyszeniom</t>
  </si>
  <si>
    <t>Razem:</t>
  </si>
  <si>
    <t>Wykonanie wydatków za  2016 roku</t>
  </si>
  <si>
    <t>Komendy wojewódzkie policji</t>
  </si>
  <si>
    <t>Wpłaty od jednostek na państwowy fundusz celowy na finansowanie lub dofinansowanie zadań inwestycyjnych</t>
  </si>
  <si>
    <t>Dotacje celowe przekazane dla powiatu na zadania bieżące realizowane na podstawie porozumień między jednostkami samorządu terytorialnego</t>
  </si>
  <si>
    <t>Wpływy ze zwrotu dotacji oraz płatności  w tym wykorzystanych niezgodnie z przeznaczeniemływy ze zwrotu dotacji oraz płatności  w tym wykorzystanych niezgodnie z przeznaczeniem</t>
  </si>
  <si>
    <t>do   zarządzenia Nr 7/2017</t>
  </si>
  <si>
    <t>z dnia 07 marca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</si>
</sst>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sz val="8.25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top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top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49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6" xfId="0" applyNumberFormat="1" applyFont="1" applyFill="1" applyBorder="1" applyAlignment="1" applyProtection="1">
      <alignment vertical="center" wrapText="1"/>
      <protection locked="0"/>
    </xf>
    <xf numFmtId="4" fontId="6" fillId="36" borderId="0" xfId="0" applyNumberFormat="1" applyFont="1" applyFill="1" applyBorder="1" applyAlignment="1" applyProtection="1">
      <alignment vertical="center" wrapText="1"/>
      <protection locked="0"/>
    </xf>
    <xf numFmtId="4" fontId="8" fillId="35" borderId="10" xfId="0" applyNumberFormat="1" applyFont="1" applyFill="1" applyBorder="1" applyAlignment="1" applyProtection="1">
      <alignment vertical="center" wrapText="1"/>
      <protection locked="0"/>
    </xf>
    <xf numFmtId="4" fontId="8" fillId="37" borderId="0" xfId="0" applyNumberFormat="1" applyFont="1" applyFill="1" applyBorder="1" applyAlignment="1" applyProtection="1">
      <alignment vertical="center" wrapText="1"/>
      <protection locked="0"/>
    </xf>
    <xf numFmtId="4" fontId="6" fillId="34" borderId="10" xfId="0" applyNumberFormat="1" applyFont="1" applyFill="1" applyBorder="1" applyAlignment="1" applyProtection="1">
      <alignment vertical="center" wrapText="1"/>
      <protection locked="0"/>
    </xf>
    <xf numFmtId="4" fontId="8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9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4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41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41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41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41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41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40" borderId="21" xfId="0" applyNumberFormat="1" applyFont="1" applyFill="1" applyBorder="1" applyAlignment="1" applyProtection="1">
      <alignment horizontal="right" vertical="center" wrapText="1"/>
      <protection locked="0"/>
    </xf>
    <xf numFmtId="49" fontId="8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41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4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4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4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4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40" borderId="21" xfId="0" applyNumberFormat="1" applyFont="1" applyFill="1" applyBorder="1" applyAlignment="1" applyProtection="1">
      <alignment vertical="center" wrapText="1"/>
      <protection locked="0"/>
    </xf>
    <xf numFmtId="4" fontId="6" fillId="42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9" borderId="21" xfId="0" applyNumberFormat="1" applyFont="1" applyFill="1" applyBorder="1" applyAlignment="1" applyProtection="1">
      <alignment horizontal="right" vertical="center" wrapText="1"/>
      <protection locked="0"/>
    </xf>
    <xf numFmtId="4" fontId="8" fillId="39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42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43" borderId="10" xfId="0" applyNumberFormat="1" applyFont="1" applyFill="1" applyBorder="1" applyAlignment="1" applyProtection="1">
      <alignment horizontal="right" vertical="center"/>
      <protection locked="0"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4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4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42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4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41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41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3" sqref="A3"/>
    </sheetView>
  </sheetViews>
  <sheetFormatPr defaultColWidth="9.332031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36"/>
  <sheetViews>
    <sheetView showGridLines="0" tabSelected="1" zoomScale="110" zoomScaleNormal="110" zoomScaleSheetLayoutView="70" zoomScalePageLayoutView="0" workbookViewId="0" topLeftCell="A1">
      <selection activeCell="J6" sqref="J6:K6"/>
    </sheetView>
  </sheetViews>
  <sheetFormatPr defaultColWidth="9.33203125" defaultRowHeight="11.25"/>
  <cols>
    <col min="1" max="1" width="1.0078125" style="1" customWidth="1"/>
    <col min="2" max="2" width="6.5" style="1" customWidth="1"/>
    <col min="3" max="3" width="7.33203125" style="1" customWidth="1"/>
    <col min="4" max="4" width="2.66015625" style="1" customWidth="1"/>
    <col min="5" max="5" width="10.16015625" style="1" customWidth="1"/>
    <col min="6" max="6" width="44.83203125" style="1" customWidth="1"/>
    <col min="7" max="7" width="16.16015625" style="1" customWidth="1"/>
    <col min="8" max="9" width="0" style="1" hidden="1" customWidth="1"/>
    <col min="10" max="10" width="16.83203125" style="1" customWidth="1"/>
    <col min="11" max="11" width="11" style="1" customWidth="1"/>
  </cols>
  <sheetData>
    <row r="2" ht="1.5" customHeight="1"/>
    <row r="3" spans="10:11" ht="12.75">
      <c r="J3" s="101" t="s">
        <v>0</v>
      </c>
      <c r="K3" s="101"/>
    </row>
    <row r="4" spans="10:11" ht="12.75">
      <c r="J4" s="102" t="s">
        <v>218</v>
      </c>
      <c r="K4" s="102"/>
    </row>
    <row r="5" spans="10:11" ht="12.75">
      <c r="J5" s="80" t="s">
        <v>1</v>
      </c>
      <c r="K5" s="80"/>
    </row>
    <row r="6" spans="10:11" ht="12.75">
      <c r="J6" s="102" t="s">
        <v>219</v>
      </c>
      <c r="K6" s="102"/>
    </row>
    <row r="7" ht="0.75" customHeight="1"/>
    <row r="8" spans="6:7" ht="17.25">
      <c r="F8" s="103" t="s">
        <v>213</v>
      </c>
      <c r="G8" s="104"/>
    </row>
    <row r="9" spans="1:9" ht="11.25" customHeight="1">
      <c r="A9" s="105"/>
      <c r="B9" s="105"/>
      <c r="C9" s="105"/>
      <c r="D9" s="105"/>
      <c r="E9" s="105"/>
      <c r="F9" s="105"/>
      <c r="G9" s="105"/>
      <c r="H9" s="105"/>
      <c r="I9" s="105"/>
    </row>
    <row r="10" spans="2:11" ht="23.25" customHeight="1">
      <c r="B10" s="2" t="s">
        <v>2</v>
      </c>
      <c r="C10" s="106" t="s">
        <v>3</v>
      </c>
      <c r="D10" s="106"/>
      <c r="E10" s="79" t="s">
        <v>4</v>
      </c>
      <c r="F10" s="2" t="s">
        <v>5</v>
      </c>
      <c r="G10" s="107" t="s">
        <v>6</v>
      </c>
      <c r="H10" s="107"/>
      <c r="I10" s="107"/>
      <c r="J10" s="2" t="s">
        <v>7</v>
      </c>
      <c r="K10" s="2" t="s">
        <v>8</v>
      </c>
    </row>
    <row r="11" spans="2:11" ht="16.5" customHeight="1">
      <c r="B11" s="3" t="s">
        <v>9</v>
      </c>
      <c r="C11" s="91"/>
      <c r="D11" s="91"/>
      <c r="E11" s="3"/>
      <c r="F11" s="4" t="s">
        <v>10</v>
      </c>
      <c r="G11" s="88">
        <f>SUM(G12+G28+G30)</f>
        <v>1513895.23</v>
      </c>
      <c r="H11" s="88"/>
      <c r="I11" s="88"/>
      <c r="J11" s="6">
        <f>SUM(J12+J28+J30)</f>
        <v>1443124.5899999999</v>
      </c>
      <c r="K11" s="6">
        <f>SUM(J11/G11*100)</f>
        <v>95.32526170916067</v>
      </c>
    </row>
    <row r="12" spans="2:11" ht="16.5" customHeight="1">
      <c r="B12" s="7"/>
      <c r="C12" s="81" t="s">
        <v>11</v>
      </c>
      <c r="D12" s="81"/>
      <c r="E12" s="8"/>
      <c r="F12" s="9" t="s">
        <v>12</v>
      </c>
      <c r="G12" s="89">
        <f>SUM(G13:I27)</f>
        <v>1104900</v>
      </c>
      <c r="H12" s="89"/>
      <c r="I12" s="89"/>
      <c r="J12" s="11">
        <f>SUM(J13:J27)</f>
        <v>1035358.5099999999</v>
      </c>
      <c r="K12" s="10">
        <f aca="true" t="shared" si="0" ref="K12:K73">SUM(J12/G12*100)</f>
        <v>93.70608290343017</v>
      </c>
    </row>
    <row r="13" spans="2:11" ht="24" customHeight="1">
      <c r="B13" s="12"/>
      <c r="C13" s="13"/>
      <c r="D13" s="14"/>
      <c r="E13" s="15" t="s">
        <v>13</v>
      </c>
      <c r="F13" s="16" t="s">
        <v>14</v>
      </c>
      <c r="G13" s="83">
        <v>1000</v>
      </c>
      <c r="H13" s="83"/>
      <c r="I13" s="83"/>
      <c r="J13" s="17">
        <v>402.25</v>
      </c>
      <c r="K13" s="54">
        <f t="shared" si="0"/>
        <v>40.225</v>
      </c>
    </row>
    <row r="14" spans="2:11" ht="16.5" customHeight="1">
      <c r="B14" s="12"/>
      <c r="C14" s="13"/>
      <c r="D14" s="14"/>
      <c r="E14" s="15" t="s">
        <v>15</v>
      </c>
      <c r="F14" s="18" t="s">
        <v>16</v>
      </c>
      <c r="G14" s="17">
        <v>116000</v>
      </c>
      <c r="H14" s="19"/>
      <c r="I14" s="20"/>
      <c r="J14" s="17">
        <v>108105.66</v>
      </c>
      <c r="K14" s="54">
        <f t="shared" si="0"/>
        <v>93.19453448275863</v>
      </c>
    </row>
    <row r="15" spans="2:11" ht="16.5" customHeight="1">
      <c r="B15" s="12"/>
      <c r="C15" s="87"/>
      <c r="D15" s="87"/>
      <c r="E15" s="15" t="s">
        <v>17</v>
      </c>
      <c r="F15" s="18" t="s">
        <v>18</v>
      </c>
      <c r="G15" s="83">
        <v>8900</v>
      </c>
      <c r="H15" s="83"/>
      <c r="I15" s="83"/>
      <c r="J15" s="17">
        <v>8855.55</v>
      </c>
      <c r="K15" s="54">
        <f t="shared" si="0"/>
        <v>99.5005617977528</v>
      </c>
    </row>
    <row r="16" spans="2:11" ht="16.5" customHeight="1">
      <c r="B16" s="12"/>
      <c r="C16" s="87"/>
      <c r="D16" s="87"/>
      <c r="E16" s="15" t="s">
        <v>19</v>
      </c>
      <c r="F16" s="18" t="s">
        <v>20</v>
      </c>
      <c r="G16" s="83">
        <v>23000</v>
      </c>
      <c r="H16" s="83"/>
      <c r="I16" s="83"/>
      <c r="J16" s="17">
        <v>18469.74</v>
      </c>
      <c r="K16" s="54">
        <f t="shared" si="0"/>
        <v>80.30321739130436</v>
      </c>
    </row>
    <row r="17" spans="2:11" ht="16.5" customHeight="1">
      <c r="B17" s="12"/>
      <c r="C17" s="13"/>
      <c r="D17" s="14"/>
      <c r="E17" s="15" t="s">
        <v>21</v>
      </c>
      <c r="F17" s="18" t="s">
        <v>22</v>
      </c>
      <c r="G17" s="83">
        <v>3300</v>
      </c>
      <c r="H17" s="83"/>
      <c r="I17" s="83"/>
      <c r="J17" s="17">
        <v>2646.28</v>
      </c>
      <c r="K17" s="54">
        <f t="shared" si="0"/>
        <v>80.19030303030303</v>
      </c>
    </row>
    <row r="18" spans="2:11" ht="23.25" customHeight="1">
      <c r="B18" s="12"/>
      <c r="C18" s="87"/>
      <c r="D18" s="87"/>
      <c r="E18" s="15" t="s">
        <v>23</v>
      </c>
      <c r="F18" s="18" t="s">
        <v>24</v>
      </c>
      <c r="G18" s="83">
        <v>7000</v>
      </c>
      <c r="H18" s="83"/>
      <c r="I18" s="83"/>
      <c r="J18" s="17">
        <v>7000</v>
      </c>
      <c r="K18" s="54">
        <f t="shared" si="0"/>
        <v>100</v>
      </c>
    </row>
    <row r="19" spans="2:11" ht="16.5" customHeight="1">
      <c r="B19" s="12"/>
      <c r="C19" s="87"/>
      <c r="D19" s="87"/>
      <c r="E19" s="15" t="s">
        <v>25</v>
      </c>
      <c r="F19" s="18" t="s">
        <v>26</v>
      </c>
      <c r="G19" s="83">
        <v>30000</v>
      </c>
      <c r="H19" s="83"/>
      <c r="I19" s="83"/>
      <c r="J19" s="17">
        <v>21951.72</v>
      </c>
      <c r="K19" s="54">
        <f t="shared" si="0"/>
        <v>73.17240000000001</v>
      </c>
    </row>
    <row r="20" spans="2:11" ht="16.5" customHeight="1">
      <c r="B20" s="12"/>
      <c r="C20" s="13"/>
      <c r="D20" s="14"/>
      <c r="E20" s="15" t="s">
        <v>27</v>
      </c>
      <c r="F20" s="18" t="s">
        <v>28</v>
      </c>
      <c r="G20" s="83">
        <v>107600</v>
      </c>
      <c r="H20" s="83"/>
      <c r="I20" s="83"/>
      <c r="J20" s="17">
        <v>81514.11</v>
      </c>
      <c r="K20" s="54">
        <f t="shared" si="0"/>
        <v>75.75660780669145</v>
      </c>
    </row>
    <row r="21" spans="2:11" ht="16.5" customHeight="1">
      <c r="B21" s="12"/>
      <c r="C21" s="87"/>
      <c r="D21" s="87"/>
      <c r="E21" s="15" t="s">
        <v>29</v>
      </c>
      <c r="F21" s="18" t="s">
        <v>30</v>
      </c>
      <c r="G21" s="83">
        <v>109000</v>
      </c>
      <c r="H21" s="83"/>
      <c r="I21" s="83"/>
      <c r="J21" s="17">
        <v>92988.16</v>
      </c>
      <c r="K21" s="54">
        <f t="shared" si="0"/>
        <v>85.31023853211009</v>
      </c>
    </row>
    <row r="22" spans="2:11" ht="16.5" customHeight="1">
      <c r="B22" s="12"/>
      <c r="C22" s="87"/>
      <c r="D22" s="87"/>
      <c r="E22" s="15" t="s">
        <v>31</v>
      </c>
      <c r="F22" s="18" t="s">
        <v>32</v>
      </c>
      <c r="G22" s="17">
        <v>1000</v>
      </c>
      <c r="H22" s="19"/>
      <c r="I22" s="20"/>
      <c r="J22" s="17">
        <v>363.91</v>
      </c>
      <c r="K22" s="54">
        <f t="shared" si="0"/>
        <v>36.391</v>
      </c>
    </row>
    <row r="23" spans="2:11" ht="16.5" customHeight="1">
      <c r="B23" s="12"/>
      <c r="C23" s="13"/>
      <c r="D23" s="14"/>
      <c r="E23" s="15" t="s">
        <v>33</v>
      </c>
      <c r="F23" s="18" t="s">
        <v>34</v>
      </c>
      <c r="G23" s="83">
        <v>4650</v>
      </c>
      <c r="H23" s="83"/>
      <c r="I23" s="83"/>
      <c r="J23" s="17">
        <v>2609.88</v>
      </c>
      <c r="K23" s="54">
        <f t="shared" si="0"/>
        <v>56.126451612903224</v>
      </c>
    </row>
    <row r="24" spans="2:11" ht="16.5" customHeight="1">
      <c r="B24" s="12"/>
      <c r="C24" s="87"/>
      <c r="D24" s="87"/>
      <c r="E24" s="15" t="s">
        <v>35</v>
      </c>
      <c r="F24" s="18" t="s">
        <v>36</v>
      </c>
      <c r="G24" s="83">
        <v>15000</v>
      </c>
      <c r="H24" s="83"/>
      <c r="I24" s="83"/>
      <c r="J24" s="17">
        <v>14289.87</v>
      </c>
      <c r="K24" s="54">
        <f t="shared" si="0"/>
        <v>95.2658</v>
      </c>
    </row>
    <row r="25" spans="2:11" ht="16.5" customHeight="1">
      <c r="B25" s="12"/>
      <c r="C25" s="87"/>
      <c r="D25" s="87"/>
      <c r="E25" s="15" t="s">
        <v>37</v>
      </c>
      <c r="F25" s="18" t="s">
        <v>38</v>
      </c>
      <c r="G25" s="83">
        <v>3300</v>
      </c>
      <c r="H25" s="83"/>
      <c r="I25" s="83"/>
      <c r="J25" s="17">
        <v>3300</v>
      </c>
      <c r="K25" s="54">
        <f t="shared" si="0"/>
        <v>100</v>
      </c>
    </row>
    <row r="26" spans="2:11" ht="16.5" customHeight="1">
      <c r="B26" s="12"/>
      <c r="C26" s="13"/>
      <c r="D26" s="14"/>
      <c r="E26" s="21" t="s">
        <v>39</v>
      </c>
      <c r="F26" s="18" t="s">
        <v>40</v>
      </c>
      <c r="G26" s="83">
        <v>659150</v>
      </c>
      <c r="H26" s="83"/>
      <c r="I26" s="83"/>
      <c r="J26" s="17">
        <v>657389.21</v>
      </c>
      <c r="K26" s="54">
        <f t="shared" si="0"/>
        <v>99.73286960479405</v>
      </c>
    </row>
    <row r="27" spans="2:11" ht="16.5" customHeight="1">
      <c r="B27" s="12"/>
      <c r="C27" s="13"/>
      <c r="D27" s="14"/>
      <c r="E27" s="15" t="s">
        <v>41</v>
      </c>
      <c r="F27" s="18" t="s">
        <v>42</v>
      </c>
      <c r="G27" s="22">
        <v>16000</v>
      </c>
      <c r="H27" s="19"/>
      <c r="I27" s="20"/>
      <c r="J27" s="17">
        <v>15472.17</v>
      </c>
      <c r="K27" s="54">
        <f t="shared" si="0"/>
        <v>96.7010625</v>
      </c>
    </row>
    <row r="28" spans="2:11" ht="16.5" customHeight="1">
      <c r="B28" s="7"/>
      <c r="C28" s="23" t="s">
        <v>43</v>
      </c>
      <c r="D28" s="24"/>
      <c r="E28" s="8"/>
      <c r="F28" s="9" t="s">
        <v>44</v>
      </c>
      <c r="G28" s="89">
        <f>SUM(G29)</f>
        <v>7000</v>
      </c>
      <c r="H28" s="89"/>
      <c r="I28" s="89"/>
      <c r="J28" s="10">
        <f>SUM(J29)</f>
        <v>5770.85</v>
      </c>
      <c r="K28" s="57">
        <f t="shared" si="0"/>
        <v>82.4407142857143</v>
      </c>
    </row>
    <row r="29" spans="2:11" ht="29.25" customHeight="1">
      <c r="B29" s="12"/>
      <c r="C29" s="90"/>
      <c r="D29" s="90"/>
      <c r="E29" s="15" t="s">
        <v>45</v>
      </c>
      <c r="F29" s="18" t="s">
        <v>46</v>
      </c>
      <c r="G29" s="100">
        <v>7000</v>
      </c>
      <c r="H29" s="100"/>
      <c r="I29" s="100"/>
      <c r="J29" s="25">
        <v>5770.85</v>
      </c>
      <c r="K29" s="54">
        <f t="shared" si="0"/>
        <v>82.4407142857143</v>
      </c>
    </row>
    <row r="30" spans="2:11" ht="16.5" customHeight="1">
      <c r="B30" s="7"/>
      <c r="C30" s="81" t="s">
        <v>47</v>
      </c>
      <c r="D30" s="81"/>
      <c r="E30" s="8"/>
      <c r="F30" s="9" t="s">
        <v>48</v>
      </c>
      <c r="G30" s="89">
        <f>SUM(G31:I35)</f>
        <v>401995.23</v>
      </c>
      <c r="H30" s="89"/>
      <c r="I30" s="89"/>
      <c r="J30" s="10">
        <f>SUM(J31:J35)</f>
        <v>401995.23</v>
      </c>
      <c r="K30" s="57">
        <f t="shared" si="0"/>
        <v>100</v>
      </c>
    </row>
    <row r="31" spans="2:11" ht="16.5" customHeight="1">
      <c r="B31" s="12"/>
      <c r="C31" s="26"/>
      <c r="D31" s="27"/>
      <c r="E31" s="15" t="s">
        <v>19</v>
      </c>
      <c r="F31" s="18" t="s">
        <v>20</v>
      </c>
      <c r="G31" s="100">
        <v>921.3</v>
      </c>
      <c r="H31" s="100"/>
      <c r="I31" s="100"/>
      <c r="J31" s="17">
        <v>921.3</v>
      </c>
      <c r="K31" s="54">
        <f t="shared" si="0"/>
        <v>100</v>
      </c>
    </row>
    <row r="32" spans="2:11" ht="16.5" customHeight="1">
      <c r="B32" s="12"/>
      <c r="C32" s="87"/>
      <c r="D32" s="87"/>
      <c r="E32" s="15" t="s">
        <v>21</v>
      </c>
      <c r="F32" s="18" t="s">
        <v>22</v>
      </c>
      <c r="G32" s="83">
        <v>71.6</v>
      </c>
      <c r="H32" s="83"/>
      <c r="I32" s="83"/>
      <c r="J32" s="17">
        <v>71.6</v>
      </c>
      <c r="K32" s="54">
        <f t="shared" si="0"/>
        <v>100</v>
      </c>
    </row>
    <row r="33" spans="2:11" ht="16.5" customHeight="1">
      <c r="B33" s="12"/>
      <c r="C33" s="87"/>
      <c r="D33" s="87"/>
      <c r="E33" s="15" t="s">
        <v>49</v>
      </c>
      <c r="F33" s="18" t="s">
        <v>50</v>
      </c>
      <c r="G33" s="83">
        <v>5400</v>
      </c>
      <c r="H33" s="83"/>
      <c r="I33" s="83"/>
      <c r="J33" s="17">
        <v>5400</v>
      </c>
      <c r="K33" s="54">
        <f t="shared" si="0"/>
        <v>100</v>
      </c>
    </row>
    <row r="34" spans="2:11" ht="16.5" customHeight="1">
      <c r="B34" s="12"/>
      <c r="C34" s="13"/>
      <c r="D34" s="14"/>
      <c r="E34" s="15" t="s">
        <v>25</v>
      </c>
      <c r="F34" s="18" t="s">
        <v>26</v>
      </c>
      <c r="G34" s="83">
        <v>1489.36</v>
      </c>
      <c r="H34" s="83"/>
      <c r="I34" s="83"/>
      <c r="J34" s="17">
        <v>1489.36</v>
      </c>
      <c r="K34" s="54">
        <f t="shared" si="0"/>
        <v>100</v>
      </c>
    </row>
    <row r="35" spans="2:11" ht="16.5" customHeight="1">
      <c r="B35" s="12"/>
      <c r="C35" s="13"/>
      <c r="D35" s="14"/>
      <c r="E35" s="15" t="s">
        <v>35</v>
      </c>
      <c r="F35" s="18" t="s">
        <v>36</v>
      </c>
      <c r="G35" s="83">
        <v>394112.97</v>
      </c>
      <c r="H35" s="83"/>
      <c r="I35" s="83"/>
      <c r="J35" s="17">
        <v>394112.97</v>
      </c>
      <c r="K35" s="54">
        <f t="shared" si="0"/>
        <v>100</v>
      </c>
    </row>
    <row r="36" spans="2:11" ht="16.5" customHeight="1">
      <c r="B36" s="3" t="s">
        <v>51</v>
      </c>
      <c r="C36" s="91"/>
      <c r="D36" s="91"/>
      <c r="E36" s="3"/>
      <c r="F36" s="4" t="s">
        <v>52</v>
      </c>
      <c r="G36" s="88">
        <v>1026907</v>
      </c>
      <c r="H36" s="88"/>
      <c r="I36" s="88"/>
      <c r="J36" s="5">
        <v>890439.36</v>
      </c>
      <c r="K36" s="56">
        <f t="shared" si="0"/>
        <v>86.71080828156785</v>
      </c>
    </row>
    <row r="37" spans="2:11" ht="16.5" customHeight="1">
      <c r="B37" s="7"/>
      <c r="C37" s="23" t="s">
        <v>53</v>
      </c>
      <c r="D37" s="24"/>
      <c r="E37" s="8"/>
      <c r="F37" s="9" t="s">
        <v>54</v>
      </c>
      <c r="G37" s="89">
        <v>7500</v>
      </c>
      <c r="H37" s="89"/>
      <c r="I37" s="89"/>
      <c r="J37" s="10">
        <v>0</v>
      </c>
      <c r="K37" s="56">
        <f t="shared" si="0"/>
        <v>0</v>
      </c>
    </row>
    <row r="38" spans="2:11" ht="34.5" customHeight="1">
      <c r="B38" s="7"/>
      <c r="C38" s="87"/>
      <c r="D38" s="87"/>
      <c r="E38" s="15" t="s">
        <v>55</v>
      </c>
      <c r="F38" s="18" t="s">
        <v>56</v>
      </c>
      <c r="G38" s="83">
        <v>7500</v>
      </c>
      <c r="H38" s="83"/>
      <c r="I38" s="83"/>
      <c r="J38" s="17">
        <v>0</v>
      </c>
      <c r="K38" s="54">
        <f t="shared" si="0"/>
        <v>0</v>
      </c>
    </row>
    <row r="39" spans="2:11" ht="16.5" customHeight="1">
      <c r="B39" s="7"/>
      <c r="C39" s="23" t="s">
        <v>57</v>
      </c>
      <c r="D39" s="24"/>
      <c r="E39" s="8"/>
      <c r="F39" s="9" t="s">
        <v>58</v>
      </c>
      <c r="G39" s="89">
        <v>1019407</v>
      </c>
      <c r="H39" s="89"/>
      <c r="I39" s="89"/>
      <c r="J39" s="10">
        <v>890439.36</v>
      </c>
      <c r="K39" s="57">
        <f t="shared" si="0"/>
        <v>87.34875864105308</v>
      </c>
    </row>
    <row r="40" spans="2:11" ht="16.5" customHeight="1">
      <c r="B40" s="12"/>
      <c r="C40" s="82"/>
      <c r="D40" s="82"/>
      <c r="E40" s="15" t="s">
        <v>25</v>
      </c>
      <c r="F40" s="18" t="s">
        <v>26</v>
      </c>
      <c r="G40" s="83">
        <v>26000</v>
      </c>
      <c r="H40" s="83"/>
      <c r="I40" s="83"/>
      <c r="J40" s="17">
        <v>25912.7</v>
      </c>
      <c r="K40" s="54">
        <f t="shared" si="0"/>
        <v>99.66423076923078</v>
      </c>
    </row>
    <row r="41" spans="2:11" ht="16.5" customHeight="1">
      <c r="B41" s="12"/>
      <c r="C41" s="87"/>
      <c r="D41" s="87"/>
      <c r="E41" s="15" t="s">
        <v>59</v>
      </c>
      <c r="F41" s="18" t="s">
        <v>60</v>
      </c>
      <c r="G41" s="83">
        <v>193757</v>
      </c>
      <c r="H41" s="83"/>
      <c r="I41" s="83"/>
      <c r="J41" s="17">
        <v>114103.88</v>
      </c>
      <c r="K41" s="54">
        <f t="shared" si="0"/>
        <v>58.89019751544461</v>
      </c>
    </row>
    <row r="42" spans="2:11" ht="16.5" customHeight="1">
      <c r="B42" s="12"/>
      <c r="C42" s="13"/>
      <c r="D42" s="14"/>
      <c r="E42" s="15" t="s">
        <v>29</v>
      </c>
      <c r="F42" s="18" t="s">
        <v>30</v>
      </c>
      <c r="G42" s="83">
        <v>84200</v>
      </c>
      <c r="H42" s="83"/>
      <c r="I42" s="83"/>
      <c r="J42" s="17">
        <v>35882.2</v>
      </c>
      <c r="K42" s="54">
        <f t="shared" si="0"/>
        <v>42.615439429928735</v>
      </c>
    </row>
    <row r="43" spans="2:11" ht="16.5" customHeight="1">
      <c r="B43" s="12"/>
      <c r="C43" s="13"/>
      <c r="D43" s="14"/>
      <c r="E43" s="15" t="s">
        <v>35</v>
      </c>
      <c r="F43" s="18" t="s">
        <v>36</v>
      </c>
      <c r="G43" s="83">
        <v>20100</v>
      </c>
      <c r="H43" s="83"/>
      <c r="I43" s="83"/>
      <c r="J43" s="17">
        <v>20028</v>
      </c>
      <c r="K43" s="54">
        <f t="shared" si="0"/>
        <v>99.64179104477611</v>
      </c>
    </row>
    <row r="44" spans="2:11" ht="16.5" customHeight="1">
      <c r="B44" s="12"/>
      <c r="C44" s="87"/>
      <c r="D44" s="87"/>
      <c r="E44" s="15" t="s">
        <v>39</v>
      </c>
      <c r="F44" s="18" t="s">
        <v>42</v>
      </c>
      <c r="G44" s="83">
        <v>695350</v>
      </c>
      <c r="H44" s="83"/>
      <c r="I44" s="83"/>
      <c r="J44" s="17">
        <v>694512.58</v>
      </c>
      <c r="K44" s="54">
        <f t="shared" si="0"/>
        <v>99.87956856259437</v>
      </c>
    </row>
    <row r="45" spans="2:11" ht="16.5" customHeight="1">
      <c r="B45" s="3" t="s">
        <v>61</v>
      </c>
      <c r="C45" s="28"/>
      <c r="D45" s="29"/>
      <c r="E45" s="3"/>
      <c r="F45" s="4" t="s">
        <v>62</v>
      </c>
      <c r="G45" s="88">
        <f>SUM(G46)</f>
        <v>439526</v>
      </c>
      <c r="H45" s="88"/>
      <c r="I45" s="88"/>
      <c r="J45" s="5">
        <f>SUM(J46)</f>
        <v>392618.62</v>
      </c>
      <c r="K45" s="56">
        <f t="shared" si="0"/>
        <v>89.32773487802768</v>
      </c>
    </row>
    <row r="46" spans="2:11" ht="16.5" customHeight="1">
      <c r="B46" s="7"/>
      <c r="C46" s="81" t="s">
        <v>63</v>
      </c>
      <c r="D46" s="81"/>
      <c r="E46" s="8"/>
      <c r="F46" s="9" t="s">
        <v>64</v>
      </c>
      <c r="G46" s="89">
        <f>SUM(G47:G59)</f>
        <v>439526</v>
      </c>
      <c r="H46" s="89"/>
      <c r="I46" s="89"/>
      <c r="J46" s="10">
        <f>SUM(J47:J59)</f>
        <v>392618.62</v>
      </c>
      <c r="K46" s="57">
        <f t="shared" si="0"/>
        <v>89.32773487802768</v>
      </c>
    </row>
    <row r="47" spans="2:11" ht="16.5" customHeight="1">
      <c r="B47" s="12"/>
      <c r="C47" s="82"/>
      <c r="D47" s="82"/>
      <c r="E47" s="15" t="s">
        <v>15</v>
      </c>
      <c r="F47" s="18" t="s">
        <v>16</v>
      </c>
      <c r="G47" s="83">
        <v>26000</v>
      </c>
      <c r="H47" s="83"/>
      <c r="I47" s="83"/>
      <c r="J47" s="17">
        <v>25626.28</v>
      </c>
      <c r="K47" s="54">
        <f t="shared" si="0"/>
        <v>98.56261538461538</v>
      </c>
    </row>
    <row r="48" spans="2:11" ht="16.5" customHeight="1">
      <c r="B48" s="12"/>
      <c r="C48" s="87"/>
      <c r="D48" s="87"/>
      <c r="E48" s="15" t="s">
        <v>17</v>
      </c>
      <c r="F48" s="18" t="s">
        <v>18</v>
      </c>
      <c r="G48" s="83">
        <v>2860</v>
      </c>
      <c r="H48" s="83"/>
      <c r="I48" s="83"/>
      <c r="J48" s="17">
        <v>2850.76</v>
      </c>
      <c r="K48" s="54">
        <f t="shared" si="0"/>
        <v>99.67692307692309</v>
      </c>
    </row>
    <row r="49" spans="2:11" ht="16.5" customHeight="1">
      <c r="B49" s="12"/>
      <c r="C49" s="87"/>
      <c r="D49" s="87"/>
      <c r="E49" s="15" t="s">
        <v>19</v>
      </c>
      <c r="F49" s="18" t="s">
        <v>20</v>
      </c>
      <c r="G49" s="83">
        <v>5790</v>
      </c>
      <c r="H49" s="83"/>
      <c r="I49" s="83"/>
      <c r="J49" s="17">
        <v>5790</v>
      </c>
      <c r="K49" s="54">
        <f t="shared" si="0"/>
        <v>100</v>
      </c>
    </row>
    <row r="50" spans="2:11" ht="17.25" customHeight="1">
      <c r="B50" s="12"/>
      <c r="C50" s="13"/>
      <c r="D50" s="14"/>
      <c r="E50" s="15" t="s">
        <v>21</v>
      </c>
      <c r="F50" s="18" t="s">
        <v>22</v>
      </c>
      <c r="G50" s="83">
        <v>840</v>
      </c>
      <c r="H50" s="83"/>
      <c r="I50" s="83"/>
      <c r="J50" s="17">
        <v>432.56</v>
      </c>
      <c r="K50" s="54">
        <f t="shared" si="0"/>
        <v>51.49523809523809</v>
      </c>
    </row>
    <row r="51" spans="2:11" ht="16.5" customHeight="1">
      <c r="B51" s="12"/>
      <c r="C51" s="87"/>
      <c r="D51" s="87"/>
      <c r="E51" s="15" t="s">
        <v>23</v>
      </c>
      <c r="F51" s="18" t="s">
        <v>24</v>
      </c>
      <c r="G51" s="83">
        <v>2000</v>
      </c>
      <c r="H51" s="83"/>
      <c r="I51" s="83"/>
      <c r="J51" s="17">
        <v>2000</v>
      </c>
      <c r="K51" s="54">
        <f t="shared" si="0"/>
        <v>100</v>
      </c>
    </row>
    <row r="52" spans="2:11" ht="16.5" customHeight="1">
      <c r="B52" s="12"/>
      <c r="C52" s="87"/>
      <c r="D52" s="87"/>
      <c r="E52" s="15" t="s">
        <v>49</v>
      </c>
      <c r="F52" s="18" t="s">
        <v>50</v>
      </c>
      <c r="G52" s="83">
        <v>14363</v>
      </c>
      <c r="H52" s="83"/>
      <c r="I52" s="83"/>
      <c r="J52" s="17">
        <v>12816.53</v>
      </c>
      <c r="K52" s="54">
        <f t="shared" si="0"/>
        <v>89.23295968808745</v>
      </c>
    </row>
    <row r="53" spans="2:11" ht="16.5" customHeight="1">
      <c r="B53" s="12"/>
      <c r="C53" s="13"/>
      <c r="D53" s="14"/>
      <c r="E53" s="15" t="s">
        <v>25</v>
      </c>
      <c r="F53" s="18" t="s">
        <v>26</v>
      </c>
      <c r="G53" s="83">
        <v>50000</v>
      </c>
      <c r="H53" s="83"/>
      <c r="I53" s="83"/>
      <c r="J53" s="17">
        <v>42511.48</v>
      </c>
      <c r="K53" s="54">
        <f t="shared" si="0"/>
        <v>85.02296</v>
      </c>
    </row>
    <row r="54" spans="2:11" ht="16.5" customHeight="1">
      <c r="B54" s="12"/>
      <c r="C54" s="87"/>
      <c r="D54" s="87"/>
      <c r="E54" s="15" t="s">
        <v>27</v>
      </c>
      <c r="F54" s="18" t="s">
        <v>28</v>
      </c>
      <c r="G54" s="83">
        <v>8000</v>
      </c>
      <c r="H54" s="83"/>
      <c r="I54" s="83"/>
      <c r="J54" s="17">
        <v>6254.77</v>
      </c>
      <c r="K54" s="54">
        <f t="shared" si="0"/>
        <v>78.18462500000001</v>
      </c>
    </row>
    <row r="55" spans="2:11" ht="16.5" customHeight="1">
      <c r="B55" s="12"/>
      <c r="C55" s="87"/>
      <c r="D55" s="87"/>
      <c r="E55" s="15" t="s">
        <v>59</v>
      </c>
      <c r="F55" s="18" t="s">
        <v>60</v>
      </c>
      <c r="G55" s="17">
        <v>27000</v>
      </c>
      <c r="H55" s="19"/>
      <c r="I55" s="20"/>
      <c r="J55" s="17">
        <v>13487.41</v>
      </c>
      <c r="K55" s="54">
        <f t="shared" si="0"/>
        <v>49.95337037037037</v>
      </c>
    </row>
    <row r="56" spans="2:11" ht="16.5" customHeight="1">
      <c r="B56" s="12"/>
      <c r="C56" s="87"/>
      <c r="D56" s="87"/>
      <c r="E56" s="15" t="s">
        <v>29</v>
      </c>
      <c r="F56" s="18" t="s">
        <v>30</v>
      </c>
      <c r="G56" s="83">
        <v>68973</v>
      </c>
      <c r="H56" s="83"/>
      <c r="I56" s="83"/>
      <c r="J56" s="17">
        <v>47520.83</v>
      </c>
      <c r="K56" s="54">
        <f t="shared" si="0"/>
        <v>68.89772809650154</v>
      </c>
    </row>
    <row r="57" spans="2:11" ht="16.5" customHeight="1">
      <c r="B57" s="12"/>
      <c r="C57" s="13"/>
      <c r="D57" s="14"/>
      <c r="E57" s="15" t="s">
        <v>35</v>
      </c>
      <c r="F57" s="18" t="s">
        <v>36</v>
      </c>
      <c r="G57" s="83">
        <v>500</v>
      </c>
      <c r="H57" s="83"/>
      <c r="I57" s="83"/>
      <c r="J57" s="17">
        <v>128</v>
      </c>
      <c r="K57" s="54">
        <f t="shared" si="0"/>
        <v>25.6</v>
      </c>
    </row>
    <row r="58" spans="2:11" ht="19.5" customHeight="1">
      <c r="B58" s="12"/>
      <c r="C58" s="13"/>
      <c r="D58" s="14"/>
      <c r="E58" s="15" t="s">
        <v>37</v>
      </c>
      <c r="F58" s="18" t="s">
        <v>38</v>
      </c>
      <c r="G58" s="83">
        <v>3200</v>
      </c>
      <c r="H58" s="83"/>
      <c r="I58" s="83"/>
      <c r="J58" s="17">
        <v>3200</v>
      </c>
      <c r="K58" s="54">
        <f t="shared" si="0"/>
        <v>100</v>
      </c>
    </row>
    <row r="59" spans="2:11" ht="21" customHeight="1">
      <c r="B59" s="12"/>
      <c r="C59" s="13"/>
      <c r="D59" s="14"/>
      <c r="E59" s="15" t="s">
        <v>39</v>
      </c>
      <c r="F59" s="18" t="s">
        <v>42</v>
      </c>
      <c r="G59" s="83">
        <v>230000</v>
      </c>
      <c r="H59" s="83"/>
      <c r="I59" s="83"/>
      <c r="J59" s="17">
        <v>230000</v>
      </c>
      <c r="K59" s="54">
        <f t="shared" si="0"/>
        <v>100</v>
      </c>
    </row>
    <row r="60" spans="2:11" ht="16.5" customHeight="1">
      <c r="B60" s="3" t="s">
        <v>65</v>
      </c>
      <c r="C60" s="91"/>
      <c r="D60" s="91"/>
      <c r="E60" s="3"/>
      <c r="F60" s="4" t="s">
        <v>66</v>
      </c>
      <c r="G60" s="88">
        <v>23000</v>
      </c>
      <c r="H60" s="88"/>
      <c r="I60" s="88"/>
      <c r="J60" s="5">
        <v>20377.04</v>
      </c>
      <c r="K60" s="56">
        <f t="shared" si="0"/>
        <v>88.59582608695654</v>
      </c>
    </row>
    <row r="61" spans="2:11" ht="16.5" customHeight="1">
      <c r="B61" s="7"/>
      <c r="C61" s="23" t="s">
        <v>67</v>
      </c>
      <c r="D61" s="24"/>
      <c r="E61" s="8"/>
      <c r="F61" s="9" t="s">
        <v>68</v>
      </c>
      <c r="G61" s="89">
        <v>10000</v>
      </c>
      <c r="H61" s="89"/>
      <c r="I61" s="89"/>
      <c r="J61" s="10">
        <v>9870</v>
      </c>
      <c r="K61" s="57">
        <f t="shared" si="0"/>
        <v>98.7</v>
      </c>
    </row>
    <row r="62" spans="2:11" ht="16.5" customHeight="1">
      <c r="B62" s="12"/>
      <c r="C62" s="90"/>
      <c r="D62" s="90"/>
      <c r="E62" s="15" t="s">
        <v>29</v>
      </c>
      <c r="F62" s="18" t="s">
        <v>30</v>
      </c>
      <c r="G62" s="83">
        <v>10000</v>
      </c>
      <c r="H62" s="83"/>
      <c r="I62" s="83"/>
      <c r="J62" s="17">
        <v>9870</v>
      </c>
      <c r="K62" s="54">
        <f t="shared" si="0"/>
        <v>98.7</v>
      </c>
    </row>
    <row r="63" spans="2:11" ht="16.5" customHeight="1">
      <c r="B63" s="7"/>
      <c r="C63" s="81" t="s">
        <v>69</v>
      </c>
      <c r="D63" s="81"/>
      <c r="E63" s="8"/>
      <c r="F63" s="9" t="s">
        <v>70</v>
      </c>
      <c r="G63" s="89">
        <f>SUM(G64:I65)</f>
        <v>13000</v>
      </c>
      <c r="H63" s="89"/>
      <c r="I63" s="89"/>
      <c r="J63" s="10">
        <f>SUM(J64:J65)</f>
        <v>10507.04</v>
      </c>
      <c r="K63" s="57">
        <f t="shared" si="0"/>
        <v>80.82338461538463</v>
      </c>
    </row>
    <row r="64" spans="2:11" ht="16.5" customHeight="1">
      <c r="B64" s="12"/>
      <c r="C64" s="26"/>
      <c r="D64" s="27"/>
      <c r="E64" s="15" t="s">
        <v>25</v>
      </c>
      <c r="F64" s="18" t="s">
        <v>26</v>
      </c>
      <c r="G64" s="83">
        <v>4000</v>
      </c>
      <c r="H64" s="83"/>
      <c r="I64" s="83"/>
      <c r="J64" s="17">
        <v>2807.04</v>
      </c>
      <c r="K64" s="54">
        <f t="shared" si="0"/>
        <v>70.17599999999999</v>
      </c>
    </row>
    <row r="65" spans="2:11" ht="16.5" customHeight="1">
      <c r="B65" s="12"/>
      <c r="C65" s="96"/>
      <c r="D65" s="96"/>
      <c r="E65" s="15" t="s">
        <v>29</v>
      </c>
      <c r="F65" s="18" t="s">
        <v>30</v>
      </c>
      <c r="G65" s="83">
        <v>9000</v>
      </c>
      <c r="H65" s="83"/>
      <c r="I65" s="83"/>
      <c r="J65" s="17">
        <v>7700</v>
      </c>
      <c r="K65" s="54">
        <f t="shared" si="0"/>
        <v>85.55555555555556</v>
      </c>
    </row>
    <row r="66" spans="2:11" ht="17.25" customHeight="1">
      <c r="B66" s="3" t="s">
        <v>71</v>
      </c>
      <c r="C66" s="91"/>
      <c r="D66" s="91"/>
      <c r="E66" s="3"/>
      <c r="F66" s="4" t="s">
        <v>72</v>
      </c>
      <c r="G66" s="88">
        <f>G67++G73+G79+G99+G103</f>
        <v>2595286.77</v>
      </c>
      <c r="H66" s="88"/>
      <c r="I66" s="88"/>
      <c r="J66" s="5">
        <f>J67+J73+J79+J99+J103</f>
        <v>2327300.6099999994</v>
      </c>
      <c r="K66" s="56">
        <f t="shared" si="0"/>
        <v>89.67412144593176</v>
      </c>
    </row>
    <row r="67" spans="2:11" ht="16.5" customHeight="1">
      <c r="B67" s="7"/>
      <c r="C67" s="23" t="s">
        <v>73</v>
      </c>
      <c r="D67" s="24"/>
      <c r="E67" s="8"/>
      <c r="F67" s="9" t="s">
        <v>74</v>
      </c>
      <c r="G67" s="89">
        <f>SUM(G68:G72)</f>
        <v>56305</v>
      </c>
      <c r="H67" s="89"/>
      <c r="I67" s="89"/>
      <c r="J67" s="10">
        <f>SUM(J68:J72)</f>
        <v>56305</v>
      </c>
      <c r="K67" s="57">
        <f t="shared" si="0"/>
        <v>100</v>
      </c>
    </row>
    <row r="68" spans="2:11" ht="50.25" customHeight="1">
      <c r="B68" s="7"/>
      <c r="C68" s="110"/>
      <c r="D68" s="111"/>
      <c r="E68" s="15" t="s">
        <v>75</v>
      </c>
      <c r="F68" s="78" t="s">
        <v>217</v>
      </c>
      <c r="G68" s="83">
        <v>3412</v>
      </c>
      <c r="H68" s="83"/>
      <c r="I68" s="83"/>
      <c r="J68" s="17">
        <v>3412</v>
      </c>
      <c r="K68" s="54">
        <f t="shared" si="0"/>
        <v>100</v>
      </c>
    </row>
    <row r="69" spans="2:11" ht="16.5" customHeight="1">
      <c r="B69" s="12"/>
      <c r="C69" s="108"/>
      <c r="D69" s="109"/>
      <c r="E69" s="15" t="s">
        <v>15</v>
      </c>
      <c r="F69" s="18" t="s">
        <v>16</v>
      </c>
      <c r="G69" s="83">
        <v>37833</v>
      </c>
      <c r="H69" s="83"/>
      <c r="I69" s="83"/>
      <c r="J69" s="17">
        <v>37833</v>
      </c>
      <c r="K69" s="54">
        <f t="shared" si="0"/>
        <v>100</v>
      </c>
    </row>
    <row r="70" spans="2:11" ht="17.25" customHeight="1">
      <c r="B70" s="12"/>
      <c r="C70" s="108"/>
      <c r="D70" s="109"/>
      <c r="E70" s="15" t="s">
        <v>17</v>
      </c>
      <c r="F70" s="18" t="s">
        <v>18</v>
      </c>
      <c r="G70" s="83">
        <v>7960</v>
      </c>
      <c r="H70" s="83"/>
      <c r="I70" s="83"/>
      <c r="J70" s="17">
        <v>7960</v>
      </c>
      <c r="K70" s="54">
        <f t="shared" si="0"/>
        <v>100</v>
      </c>
    </row>
    <row r="71" spans="2:11" ht="16.5" customHeight="1">
      <c r="B71" s="12"/>
      <c r="C71" s="108"/>
      <c r="D71" s="109"/>
      <c r="E71" s="15" t="s">
        <v>19</v>
      </c>
      <c r="F71" s="18" t="s">
        <v>20</v>
      </c>
      <c r="G71" s="83">
        <v>6000</v>
      </c>
      <c r="H71" s="83"/>
      <c r="I71" s="83"/>
      <c r="J71" s="17">
        <v>6000</v>
      </c>
      <c r="K71" s="54">
        <f t="shared" si="0"/>
        <v>100</v>
      </c>
    </row>
    <row r="72" spans="2:11" ht="21" customHeight="1">
      <c r="B72" s="12"/>
      <c r="C72" s="112"/>
      <c r="D72" s="113"/>
      <c r="E72" s="15" t="s">
        <v>37</v>
      </c>
      <c r="F72" s="18" t="s">
        <v>38</v>
      </c>
      <c r="G72" s="83">
        <v>1100</v>
      </c>
      <c r="H72" s="83"/>
      <c r="I72" s="83"/>
      <c r="J72" s="17">
        <v>1100</v>
      </c>
      <c r="K72" s="54">
        <f t="shared" si="0"/>
        <v>100</v>
      </c>
    </row>
    <row r="73" spans="2:11" ht="16.5" customHeight="1">
      <c r="B73" s="7"/>
      <c r="C73" s="81" t="s">
        <v>76</v>
      </c>
      <c r="D73" s="81"/>
      <c r="E73" s="8"/>
      <c r="F73" s="9" t="s">
        <v>77</v>
      </c>
      <c r="G73" s="89">
        <f>SUM(G74:I78)</f>
        <v>72600</v>
      </c>
      <c r="H73" s="89"/>
      <c r="I73" s="89"/>
      <c r="J73" s="10">
        <f>SUM(J74:J78)</f>
        <v>70136.42</v>
      </c>
      <c r="K73" s="57">
        <f t="shared" si="0"/>
        <v>96.6066391184573</v>
      </c>
    </row>
    <row r="74" spans="2:11" ht="16.5" customHeight="1">
      <c r="B74" s="12"/>
      <c r="C74" s="26"/>
      <c r="D74" s="27"/>
      <c r="E74" s="15" t="s">
        <v>78</v>
      </c>
      <c r="F74" s="18" t="s">
        <v>79</v>
      </c>
      <c r="G74" s="83">
        <v>70000</v>
      </c>
      <c r="H74" s="83"/>
      <c r="I74" s="83"/>
      <c r="J74" s="17">
        <v>68700</v>
      </c>
      <c r="K74" s="54">
        <f aca="true" t="shared" si="1" ref="K74:K137">SUM(J74/G74*100)</f>
        <v>98.14285714285714</v>
      </c>
    </row>
    <row r="75" spans="2:11" ht="16.5" customHeight="1">
      <c r="B75" s="12"/>
      <c r="C75" s="87"/>
      <c r="D75" s="87"/>
      <c r="E75" s="15" t="s">
        <v>25</v>
      </c>
      <c r="F75" s="18" t="s">
        <v>26</v>
      </c>
      <c r="G75" s="83">
        <v>1000</v>
      </c>
      <c r="H75" s="83"/>
      <c r="I75" s="83"/>
      <c r="J75" s="17">
        <v>991.59</v>
      </c>
      <c r="K75" s="54">
        <f t="shared" si="1"/>
        <v>99.159</v>
      </c>
    </row>
    <row r="76" spans="2:11" ht="16.5" customHeight="1">
      <c r="B76" s="12"/>
      <c r="C76" s="87"/>
      <c r="D76" s="87"/>
      <c r="E76" s="15" t="s">
        <v>29</v>
      </c>
      <c r="F76" s="18" t="s">
        <v>30</v>
      </c>
      <c r="G76" s="83">
        <v>500</v>
      </c>
      <c r="H76" s="83"/>
      <c r="I76" s="83"/>
      <c r="J76" s="17">
        <v>0</v>
      </c>
      <c r="K76" s="54">
        <f t="shared" si="1"/>
        <v>0</v>
      </c>
    </row>
    <row r="77" spans="2:11" ht="15" customHeight="1">
      <c r="B77" s="12"/>
      <c r="C77" s="13"/>
      <c r="D77" s="14"/>
      <c r="E77" s="15" t="s">
        <v>31</v>
      </c>
      <c r="F77" s="18" t="s">
        <v>32</v>
      </c>
      <c r="G77" s="83">
        <v>1000</v>
      </c>
      <c r="H77" s="83"/>
      <c r="I77" s="83"/>
      <c r="J77" s="17">
        <v>444.83</v>
      </c>
      <c r="K77" s="54">
        <f t="shared" si="1"/>
        <v>44.483</v>
      </c>
    </row>
    <row r="78" spans="2:11" ht="17.25" customHeight="1">
      <c r="B78" s="12"/>
      <c r="C78" s="87"/>
      <c r="D78" s="87"/>
      <c r="E78" s="15" t="s">
        <v>33</v>
      </c>
      <c r="F78" s="18" t="s">
        <v>34</v>
      </c>
      <c r="G78" s="83">
        <v>100</v>
      </c>
      <c r="H78" s="83"/>
      <c r="I78" s="83"/>
      <c r="J78" s="17">
        <v>0</v>
      </c>
      <c r="K78" s="54">
        <f t="shared" si="1"/>
        <v>0</v>
      </c>
    </row>
    <row r="79" spans="2:11" ht="16.5" customHeight="1">
      <c r="B79" s="7"/>
      <c r="C79" s="81" t="s">
        <v>80</v>
      </c>
      <c r="D79" s="81"/>
      <c r="E79" s="8"/>
      <c r="F79" s="9" t="s">
        <v>81</v>
      </c>
      <c r="G79" s="89">
        <f>SUM(G80:I98)</f>
        <v>2402493.77</v>
      </c>
      <c r="H79" s="89"/>
      <c r="I79" s="89"/>
      <c r="J79" s="10">
        <f>SUM(J80:J98)</f>
        <v>2142405.1899999995</v>
      </c>
      <c r="K79" s="57">
        <f t="shared" si="1"/>
        <v>89.1742245808196</v>
      </c>
    </row>
    <row r="80" spans="2:11" ht="19.5" customHeight="1">
      <c r="B80" s="12"/>
      <c r="C80" s="13"/>
      <c r="D80" s="14"/>
      <c r="E80" s="21" t="s">
        <v>13</v>
      </c>
      <c r="F80" s="16" t="s">
        <v>14</v>
      </c>
      <c r="G80" s="83">
        <v>5000</v>
      </c>
      <c r="H80" s="83"/>
      <c r="I80" s="83"/>
      <c r="J80" s="17">
        <v>5000</v>
      </c>
      <c r="K80" s="54">
        <f t="shared" si="1"/>
        <v>100</v>
      </c>
    </row>
    <row r="81" spans="2:11" ht="16.5" customHeight="1">
      <c r="B81" s="12"/>
      <c r="C81" s="13"/>
      <c r="D81" s="14"/>
      <c r="E81" s="15" t="s">
        <v>15</v>
      </c>
      <c r="F81" s="18" t="s">
        <v>16</v>
      </c>
      <c r="G81" s="83">
        <v>1259500</v>
      </c>
      <c r="H81" s="83"/>
      <c r="I81" s="83"/>
      <c r="J81" s="17">
        <v>1120915.58</v>
      </c>
      <c r="K81" s="54">
        <f t="shared" si="1"/>
        <v>88.99687018658197</v>
      </c>
    </row>
    <row r="82" spans="2:11" ht="16.5" customHeight="1">
      <c r="B82" s="12"/>
      <c r="C82" s="87"/>
      <c r="D82" s="87"/>
      <c r="E82" s="15" t="s">
        <v>17</v>
      </c>
      <c r="F82" s="18" t="s">
        <v>18</v>
      </c>
      <c r="G82" s="83">
        <v>85000</v>
      </c>
      <c r="H82" s="83"/>
      <c r="I82" s="83"/>
      <c r="J82" s="17">
        <v>83517.86</v>
      </c>
      <c r="K82" s="54">
        <f t="shared" si="1"/>
        <v>98.25630588235295</v>
      </c>
    </row>
    <row r="83" spans="2:11" ht="16.5" customHeight="1">
      <c r="B83" s="12"/>
      <c r="C83" s="13"/>
      <c r="D83" s="14"/>
      <c r="E83" s="21" t="s">
        <v>82</v>
      </c>
      <c r="F83" s="18" t="s">
        <v>83</v>
      </c>
      <c r="G83" s="83">
        <v>59000</v>
      </c>
      <c r="H83" s="83"/>
      <c r="I83" s="83"/>
      <c r="J83" s="17">
        <v>58731.49</v>
      </c>
      <c r="K83" s="54">
        <f t="shared" si="1"/>
        <v>99.54489830508474</v>
      </c>
    </row>
    <row r="84" spans="2:11" ht="16.5" customHeight="1">
      <c r="B84" s="12"/>
      <c r="C84" s="13"/>
      <c r="D84" s="14"/>
      <c r="E84" s="15" t="s">
        <v>19</v>
      </c>
      <c r="F84" s="18" t="s">
        <v>20</v>
      </c>
      <c r="G84" s="83">
        <v>230000</v>
      </c>
      <c r="H84" s="83"/>
      <c r="I84" s="83"/>
      <c r="J84" s="17">
        <v>216849.97</v>
      </c>
      <c r="K84" s="54">
        <f t="shared" si="1"/>
        <v>94.28259565217391</v>
      </c>
    </row>
    <row r="85" spans="2:11" ht="16.5" customHeight="1">
      <c r="B85" s="12"/>
      <c r="C85" s="87"/>
      <c r="D85" s="87"/>
      <c r="E85" s="15" t="s">
        <v>21</v>
      </c>
      <c r="F85" s="18" t="s">
        <v>22</v>
      </c>
      <c r="G85" s="83">
        <v>29000</v>
      </c>
      <c r="H85" s="83"/>
      <c r="I85" s="83"/>
      <c r="J85" s="17">
        <v>11031.89</v>
      </c>
      <c r="K85" s="54">
        <f t="shared" si="1"/>
        <v>38.041</v>
      </c>
    </row>
    <row r="86" spans="2:11" ht="27.75" customHeight="1">
      <c r="B86" s="12"/>
      <c r="C86" s="87"/>
      <c r="D86" s="87"/>
      <c r="E86" s="15" t="s">
        <v>23</v>
      </c>
      <c r="F86" s="18" t="s">
        <v>24</v>
      </c>
      <c r="G86" s="83">
        <v>40331</v>
      </c>
      <c r="H86" s="83"/>
      <c r="I86" s="83"/>
      <c r="J86" s="17">
        <v>26026</v>
      </c>
      <c r="K86" s="54">
        <f t="shared" si="1"/>
        <v>64.53100592596266</v>
      </c>
    </row>
    <row r="87" spans="2:11" ht="18.75" customHeight="1">
      <c r="B87" s="12"/>
      <c r="C87" s="87"/>
      <c r="D87" s="87"/>
      <c r="E87" s="15" t="s">
        <v>49</v>
      </c>
      <c r="F87" s="18" t="s">
        <v>50</v>
      </c>
      <c r="G87" s="83">
        <v>25000</v>
      </c>
      <c r="H87" s="83"/>
      <c r="I87" s="83"/>
      <c r="J87" s="17">
        <v>19249.38</v>
      </c>
      <c r="K87" s="54">
        <f t="shared" si="1"/>
        <v>76.99752000000001</v>
      </c>
    </row>
    <row r="88" spans="2:11" ht="16.5" customHeight="1">
      <c r="B88" s="12"/>
      <c r="C88" s="87"/>
      <c r="D88" s="87"/>
      <c r="E88" s="15" t="s">
        <v>25</v>
      </c>
      <c r="F88" s="18" t="s">
        <v>26</v>
      </c>
      <c r="G88" s="83">
        <v>299999.77</v>
      </c>
      <c r="H88" s="83"/>
      <c r="I88" s="83"/>
      <c r="J88" s="17">
        <v>297894.53</v>
      </c>
      <c r="K88" s="54">
        <f t="shared" si="1"/>
        <v>99.29825279532714</v>
      </c>
    </row>
    <row r="89" spans="2:11" ht="16.5" customHeight="1">
      <c r="B89" s="12"/>
      <c r="C89" s="13"/>
      <c r="D89" s="14"/>
      <c r="E89" s="15" t="s">
        <v>27</v>
      </c>
      <c r="F89" s="18" t="s">
        <v>28</v>
      </c>
      <c r="G89" s="83">
        <v>60000</v>
      </c>
      <c r="H89" s="83"/>
      <c r="I89" s="83"/>
      <c r="J89" s="17">
        <v>38753.64</v>
      </c>
      <c r="K89" s="54">
        <f t="shared" si="1"/>
        <v>64.5894</v>
      </c>
    </row>
    <row r="90" spans="2:11" ht="16.5" customHeight="1">
      <c r="B90" s="12"/>
      <c r="C90" s="13"/>
      <c r="D90" s="14"/>
      <c r="E90" s="15" t="s">
        <v>59</v>
      </c>
      <c r="F90" s="18" t="s">
        <v>60</v>
      </c>
      <c r="G90" s="17">
        <v>20000</v>
      </c>
      <c r="H90" s="17"/>
      <c r="I90" s="17"/>
      <c r="J90" s="17">
        <v>3930</v>
      </c>
      <c r="K90" s="54">
        <f t="shared" si="1"/>
        <v>19.650000000000002</v>
      </c>
    </row>
    <row r="91" spans="2:11" ht="16.5" customHeight="1">
      <c r="B91" s="12"/>
      <c r="C91" s="87"/>
      <c r="D91" s="87"/>
      <c r="E91" s="15" t="s">
        <v>84</v>
      </c>
      <c r="F91" s="18" t="s">
        <v>85</v>
      </c>
      <c r="G91" s="83">
        <v>2000</v>
      </c>
      <c r="H91" s="83"/>
      <c r="I91" s="83"/>
      <c r="J91" s="17">
        <v>1090</v>
      </c>
      <c r="K91" s="54">
        <f t="shared" si="1"/>
        <v>54.50000000000001</v>
      </c>
    </row>
    <row r="92" spans="2:11" ht="18.75" customHeight="1">
      <c r="B92" s="12"/>
      <c r="C92" s="13"/>
      <c r="D92" s="14"/>
      <c r="E92" s="15" t="s">
        <v>29</v>
      </c>
      <c r="F92" s="18" t="s">
        <v>30</v>
      </c>
      <c r="G92" s="83">
        <v>162000</v>
      </c>
      <c r="H92" s="83"/>
      <c r="I92" s="83"/>
      <c r="J92" s="17">
        <v>161020.38</v>
      </c>
      <c r="K92" s="54">
        <f t="shared" si="1"/>
        <v>99.3952962962963</v>
      </c>
    </row>
    <row r="93" spans="2:11" ht="14.25" customHeight="1">
      <c r="B93" s="12"/>
      <c r="C93" s="87"/>
      <c r="D93" s="87"/>
      <c r="E93" s="15" t="s">
        <v>31</v>
      </c>
      <c r="F93" s="18" t="s">
        <v>32</v>
      </c>
      <c r="G93" s="83">
        <v>15000</v>
      </c>
      <c r="H93" s="83"/>
      <c r="I93" s="83"/>
      <c r="J93" s="17">
        <v>10283.43</v>
      </c>
      <c r="K93" s="54">
        <f t="shared" si="1"/>
        <v>68.5562</v>
      </c>
    </row>
    <row r="94" spans="2:11" ht="24" customHeight="1">
      <c r="B94" s="12"/>
      <c r="C94" s="13"/>
      <c r="D94" s="14"/>
      <c r="E94" s="15" t="s">
        <v>86</v>
      </c>
      <c r="F94" s="18" t="s">
        <v>87</v>
      </c>
      <c r="G94" s="22">
        <v>37000</v>
      </c>
      <c r="H94" s="19"/>
      <c r="I94" s="20"/>
      <c r="J94" s="17">
        <v>26400</v>
      </c>
      <c r="K94" s="54">
        <f t="shared" si="1"/>
        <v>71.35135135135135</v>
      </c>
    </row>
    <row r="95" spans="2:11" ht="17.25" customHeight="1">
      <c r="B95" s="12"/>
      <c r="C95" s="87"/>
      <c r="D95" s="87"/>
      <c r="E95" s="15" t="s">
        <v>33</v>
      </c>
      <c r="F95" s="18" t="s">
        <v>34</v>
      </c>
      <c r="G95" s="83">
        <v>13000</v>
      </c>
      <c r="H95" s="83"/>
      <c r="I95" s="83"/>
      <c r="J95" s="17">
        <v>12829.04</v>
      </c>
      <c r="K95" s="54">
        <f t="shared" si="1"/>
        <v>98.68492307692308</v>
      </c>
    </row>
    <row r="96" spans="2:11" ht="16.5" customHeight="1">
      <c r="B96" s="12"/>
      <c r="C96" s="87"/>
      <c r="D96" s="87"/>
      <c r="E96" s="15" t="s">
        <v>35</v>
      </c>
      <c r="F96" s="18" t="s">
        <v>36</v>
      </c>
      <c r="G96" s="83">
        <v>10000</v>
      </c>
      <c r="H96" s="83"/>
      <c r="I96" s="83"/>
      <c r="J96" s="17">
        <v>10000</v>
      </c>
      <c r="K96" s="54">
        <f t="shared" si="1"/>
        <v>100</v>
      </c>
    </row>
    <row r="97" spans="2:11" ht="21.75" customHeight="1">
      <c r="B97" s="12"/>
      <c r="C97" s="13"/>
      <c r="D97" s="14"/>
      <c r="E97" s="15" t="s">
        <v>37</v>
      </c>
      <c r="F97" s="18" t="s">
        <v>38</v>
      </c>
      <c r="G97" s="83">
        <v>42663</v>
      </c>
      <c r="H97" s="83"/>
      <c r="I97" s="83"/>
      <c r="J97" s="17">
        <v>32663</v>
      </c>
      <c r="K97" s="54">
        <f t="shared" si="1"/>
        <v>76.560485666737</v>
      </c>
    </row>
    <row r="98" spans="2:11" ht="21.75" customHeight="1">
      <c r="B98" s="12"/>
      <c r="C98" s="13"/>
      <c r="D98" s="14"/>
      <c r="E98" s="15" t="s">
        <v>88</v>
      </c>
      <c r="F98" s="18" t="s">
        <v>89</v>
      </c>
      <c r="G98" s="83">
        <v>8000</v>
      </c>
      <c r="H98" s="83"/>
      <c r="I98" s="83"/>
      <c r="J98" s="17">
        <v>6219</v>
      </c>
      <c r="K98" s="54">
        <f t="shared" si="1"/>
        <v>77.7375</v>
      </c>
    </row>
    <row r="99" spans="2:11" ht="16.5" customHeight="1">
      <c r="B99" s="7"/>
      <c r="C99" s="23" t="s">
        <v>90</v>
      </c>
      <c r="D99" s="24"/>
      <c r="E99" s="8"/>
      <c r="F99" s="9" t="s">
        <v>91</v>
      </c>
      <c r="G99" s="89">
        <f>SUM(G100:I102)</f>
        <v>36000</v>
      </c>
      <c r="H99" s="89"/>
      <c r="I99" s="89"/>
      <c r="J99" s="10">
        <f>SUM(J100:J102)</f>
        <v>30566</v>
      </c>
      <c r="K99" s="57">
        <f t="shared" si="1"/>
        <v>84.90555555555555</v>
      </c>
    </row>
    <row r="100" spans="2:11" ht="35.25" customHeight="1">
      <c r="B100" s="12"/>
      <c r="C100" s="82"/>
      <c r="D100" s="82"/>
      <c r="E100" s="15" t="s">
        <v>92</v>
      </c>
      <c r="F100" s="18" t="s">
        <v>93</v>
      </c>
      <c r="G100" s="83">
        <v>6000</v>
      </c>
      <c r="H100" s="83"/>
      <c r="I100" s="83"/>
      <c r="J100" s="17">
        <v>5000</v>
      </c>
      <c r="K100" s="54">
        <f t="shared" si="1"/>
        <v>83.33333333333334</v>
      </c>
    </row>
    <row r="101" spans="2:11" ht="16.5" customHeight="1">
      <c r="B101" s="12"/>
      <c r="C101" s="87"/>
      <c r="D101" s="87"/>
      <c r="E101" s="15" t="s">
        <v>25</v>
      </c>
      <c r="F101" s="18" t="s">
        <v>26</v>
      </c>
      <c r="G101" s="83">
        <v>20000</v>
      </c>
      <c r="H101" s="83"/>
      <c r="I101" s="83"/>
      <c r="J101" s="17">
        <v>18266</v>
      </c>
      <c r="K101" s="54">
        <f t="shared" si="1"/>
        <v>91.33</v>
      </c>
    </row>
    <row r="102" spans="2:11" ht="16.5" customHeight="1">
      <c r="B102" s="12"/>
      <c r="C102" s="32"/>
      <c r="D102" s="33"/>
      <c r="E102" s="15" t="s">
        <v>29</v>
      </c>
      <c r="F102" s="18" t="s">
        <v>30</v>
      </c>
      <c r="G102" s="83">
        <v>10000</v>
      </c>
      <c r="H102" s="83"/>
      <c r="I102" s="83"/>
      <c r="J102" s="17">
        <v>7300</v>
      </c>
      <c r="K102" s="54">
        <f t="shared" si="1"/>
        <v>73</v>
      </c>
    </row>
    <row r="103" spans="2:11" ht="16.5" customHeight="1">
      <c r="B103" s="12"/>
      <c r="C103" s="23" t="s">
        <v>94</v>
      </c>
      <c r="D103" s="24"/>
      <c r="E103" s="8"/>
      <c r="F103" s="9" t="s">
        <v>48</v>
      </c>
      <c r="G103" s="89">
        <v>27888</v>
      </c>
      <c r="H103" s="89"/>
      <c r="I103" s="89"/>
      <c r="J103" s="10">
        <v>27888</v>
      </c>
      <c r="K103" s="57">
        <f t="shared" si="1"/>
        <v>100</v>
      </c>
    </row>
    <row r="104" spans="2:11" ht="39" customHeight="1">
      <c r="B104" s="12"/>
      <c r="C104" s="32"/>
      <c r="D104" s="33"/>
      <c r="E104" s="15" t="s">
        <v>95</v>
      </c>
      <c r="F104" s="77" t="s">
        <v>216</v>
      </c>
      <c r="G104" s="17">
        <v>27888</v>
      </c>
      <c r="H104" s="19"/>
      <c r="I104" s="20"/>
      <c r="J104" s="17">
        <v>27888</v>
      </c>
      <c r="K104" s="54">
        <f t="shared" si="1"/>
        <v>100</v>
      </c>
    </row>
    <row r="105" spans="2:11" ht="30.75" customHeight="1">
      <c r="B105" s="3" t="s">
        <v>96</v>
      </c>
      <c r="C105" s="28"/>
      <c r="D105" s="29"/>
      <c r="E105" s="3"/>
      <c r="F105" s="4" t="s">
        <v>97</v>
      </c>
      <c r="G105" s="88">
        <v>11021</v>
      </c>
      <c r="H105" s="88"/>
      <c r="I105" s="88"/>
      <c r="J105" s="5">
        <v>11021</v>
      </c>
      <c r="K105" s="56">
        <f t="shared" si="1"/>
        <v>100</v>
      </c>
    </row>
    <row r="106" spans="2:11" ht="25.5" customHeight="1">
      <c r="B106" s="7"/>
      <c r="C106" s="81" t="s">
        <v>98</v>
      </c>
      <c r="D106" s="81"/>
      <c r="E106" s="8"/>
      <c r="F106" s="9" t="s">
        <v>99</v>
      </c>
      <c r="G106" s="89">
        <f>SUM(G107:I109)</f>
        <v>6649</v>
      </c>
      <c r="H106" s="89"/>
      <c r="I106" s="89"/>
      <c r="J106" s="10">
        <f>SUM(J107:J109)</f>
        <v>6649</v>
      </c>
      <c r="K106" s="57">
        <f t="shared" si="1"/>
        <v>100</v>
      </c>
    </row>
    <row r="107" spans="2:11" ht="16.5" customHeight="1">
      <c r="B107" s="12"/>
      <c r="C107" s="26"/>
      <c r="D107" s="27"/>
      <c r="E107" s="15" t="s">
        <v>19</v>
      </c>
      <c r="F107" s="18" t="s">
        <v>20</v>
      </c>
      <c r="G107" s="83">
        <v>150</v>
      </c>
      <c r="H107" s="83"/>
      <c r="I107" s="83"/>
      <c r="J107" s="17">
        <v>150</v>
      </c>
      <c r="K107" s="54">
        <f t="shared" si="1"/>
        <v>100</v>
      </c>
    </row>
    <row r="108" spans="2:11" ht="16.5" customHeight="1">
      <c r="B108" s="12"/>
      <c r="C108" s="13"/>
      <c r="D108" s="14"/>
      <c r="E108" s="15" t="s">
        <v>49</v>
      </c>
      <c r="F108" s="18" t="s">
        <v>50</v>
      </c>
      <c r="G108" s="83">
        <v>600</v>
      </c>
      <c r="H108" s="83"/>
      <c r="I108" s="83"/>
      <c r="J108" s="17">
        <v>600</v>
      </c>
      <c r="K108" s="54">
        <f t="shared" si="1"/>
        <v>100</v>
      </c>
    </row>
    <row r="109" spans="2:11" ht="16.5" customHeight="1">
      <c r="B109" s="12"/>
      <c r="C109" s="87"/>
      <c r="D109" s="87"/>
      <c r="E109" s="21" t="s">
        <v>25</v>
      </c>
      <c r="F109" s="16" t="s">
        <v>26</v>
      </c>
      <c r="G109" s="83">
        <v>5899</v>
      </c>
      <c r="H109" s="83"/>
      <c r="I109" s="83"/>
      <c r="J109" s="17">
        <v>5899</v>
      </c>
      <c r="K109" s="54">
        <f t="shared" si="1"/>
        <v>100</v>
      </c>
    </row>
    <row r="110" spans="2:11" ht="21" customHeight="1">
      <c r="B110" s="12"/>
      <c r="C110" s="92" t="s">
        <v>100</v>
      </c>
      <c r="D110" s="92"/>
      <c r="E110" s="58"/>
      <c r="F110" s="59" t="s">
        <v>101</v>
      </c>
      <c r="G110" s="60">
        <v>4372</v>
      </c>
      <c r="H110" s="61"/>
      <c r="I110" s="62"/>
      <c r="J110" s="63">
        <v>4372</v>
      </c>
      <c r="K110" s="57">
        <f t="shared" si="1"/>
        <v>100</v>
      </c>
    </row>
    <row r="111" spans="2:11" ht="16.5" customHeight="1">
      <c r="B111" s="12"/>
      <c r="C111" s="13"/>
      <c r="D111" s="14"/>
      <c r="E111" s="21" t="s">
        <v>78</v>
      </c>
      <c r="F111" s="18" t="s">
        <v>79</v>
      </c>
      <c r="G111" s="22">
        <v>3105</v>
      </c>
      <c r="H111" s="19"/>
      <c r="I111" s="20"/>
      <c r="J111" s="17">
        <v>3105</v>
      </c>
      <c r="K111" s="54">
        <f t="shared" si="1"/>
        <v>100</v>
      </c>
    </row>
    <row r="112" spans="2:11" ht="16.5" customHeight="1">
      <c r="B112" s="12"/>
      <c r="C112" s="13"/>
      <c r="D112" s="14"/>
      <c r="E112" s="21" t="s">
        <v>25</v>
      </c>
      <c r="F112" s="18" t="s">
        <v>26</v>
      </c>
      <c r="G112" s="22">
        <v>1174</v>
      </c>
      <c r="H112" s="19"/>
      <c r="I112" s="20"/>
      <c r="J112" s="17">
        <v>1174</v>
      </c>
      <c r="K112" s="54">
        <f t="shared" si="1"/>
        <v>100</v>
      </c>
    </row>
    <row r="113" spans="2:11" ht="16.5" customHeight="1">
      <c r="B113" s="12"/>
      <c r="C113" s="13"/>
      <c r="D113" s="14"/>
      <c r="E113" s="21" t="s">
        <v>29</v>
      </c>
      <c r="F113" s="18" t="s">
        <v>30</v>
      </c>
      <c r="G113" s="22">
        <v>63</v>
      </c>
      <c r="H113" s="19"/>
      <c r="I113" s="20"/>
      <c r="J113" s="17">
        <v>63</v>
      </c>
      <c r="K113" s="54">
        <f t="shared" si="1"/>
        <v>100</v>
      </c>
    </row>
    <row r="114" spans="2:11" ht="16.5" customHeight="1">
      <c r="B114" s="12"/>
      <c r="C114" s="13"/>
      <c r="D114" s="14"/>
      <c r="E114" s="21" t="s">
        <v>33</v>
      </c>
      <c r="F114" s="18" t="s">
        <v>34</v>
      </c>
      <c r="G114" s="22">
        <v>30</v>
      </c>
      <c r="H114" s="19"/>
      <c r="I114" s="20"/>
      <c r="J114" s="17">
        <v>30</v>
      </c>
      <c r="K114" s="54">
        <f t="shared" si="1"/>
        <v>100</v>
      </c>
    </row>
    <row r="115" spans="2:12" ht="23.25" customHeight="1">
      <c r="B115" s="3" t="s">
        <v>102</v>
      </c>
      <c r="C115" s="118"/>
      <c r="D115" s="119"/>
      <c r="E115" s="3"/>
      <c r="F115" s="4" t="s">
        <v>103</v>
      </c>
      <c r="G115" s="97">
        <f>G116++G118</f>
        <v>161167</v>
      </c>
      <c r="H115" s="98"/>
      <c r="I115" s="99"/>
      <c r="J115" s="49">
        <f>J116++J118</f>
        <v>124243.64</v>
      </c>
      <c r="K115" s="73">
        <f t="shared" si="1"/>
        <v>77.08999981385767</v>
      </c>
      <c r="L115" s="50"/>
    </row>
    <row r="116" spans="2:11" ht="23.25" customHeight="1">
      <c r="B116" s="7"/>
      <c r="C116" s="81" t="s">
        <v>104</v>
      </c>
      <c r="D116" s="81"/>
      <c r="E116" s="8"/>
      <c r="F116" s="9" t="s">
        <v>214</v>
      </c>
      <c r="G116" s="89">
        <v>3000</v>
      </c>
      <c r="H116" s="89"/>
      <c r="I116" s="89"/>
      <c r="J116" s="10">
        <v>3000</v>
      </c>
      <c r="K116" s="57">
        <f t="shared" si="1"/>
        <v>100</v>
      </c>
    </row>
    <row r="117" spans="2:11" ht="33.75" customHeight="1">
      <c r="B117" s="12"/>
      <c r="C117" s="26"/>
      <c r="D117" s="27"/>
      <c r="E117" s="15" t="s">
        <v>105</v>
      </c>
      <c r="F117" s="18" t="s">
        <v>215</v>
      </c>
      <c r="G117" s="83">
        <v>3000</v>
      </c>
      <c r="H117" s="83"/>
      <c r="I117" s="83"/>
      <c r="J117" s="17">
        <v>3000</v>
      </c>
      <c r="K117" s="54">
        <f t="shared" si="1"/>
        <v>100</v>
      </c>
    </row>
    <row r="118" spans="2:12" ht="16.5" customHeight="1">
      <c r="B118" s="7"/>
      <c r="C118" s="81" t="s">
        <v>106</v>
      </c>
      <c r="D118" s="81"/>
      <c r="E118" s="8"/>
      <c r="F118" s="9" t="s">
        <v>107</v>
      </c>
      <c r="G118" s="89">
        <f>SUM(G119:I135)</f>
        <v>158167</v>
      </c>
      <c r="H118" s="89"/>
      <c r="I118" s="89"/>
      <c r="J118" s="51">
        <v>121243.64</v>
      </c>
      <c r="K118" s="64">
        <f t="shared" si="1"/>
        <v>76.65545910335278</v>
      </c>
      <c r="L118" s="52"/>
    </row>
    <row r="119" spans="2:11" ht="16.5" customHeight="1">
      <c r="B119" s="12"/>
      <c r="C119" s="26"/>
      <c r="D119" s="27"/>
      <c r="E119" s="15" t="s">
        <v>78</v>
      </c>
      <c r="F119" s="18" t="s">
        <v>79</v>
      </c>
      <c r="G119" s="83">
        <v>20000</v>
      </c>
      <c r="H119" s="83"/>
      <c r="I119" s="83"/>
      <c r="J119" s="17">
        <v>11794.5</v>
      </c>
      <c r="K119" s="54">
        <f t="shared" si="1"/>
        <v>58.972500000000004</v>
      </c>
    </row>
    <row r="120" spans="2:11" ht="16.5" customHeight="1">
      <c r="B120" s="12"/>
      <c r="C120" s="87"/>
      <c r="D120" s="87"/>
      <c r="E120" s="15" t="s">
        <v>15</v>
      </c>
      <c r="F120" s="18" t="s">
        <v>16</v>
      </c>
      <c r="G120" s="83">
        <v>10000</v>
      </c>
      <c r="H120" s="83"/>
      <c r="I120" s="83"/>
      <c r="J120" s="17">
        <v>6480</v>
      </c>
      <c r="K120" s="54">
        <f t="shared" si="1"/>
        <v>64.8</v>
      </c>
    </row>
    <row r="121" spans="2:11" ht="16.5" customHeight="1">
      <c r="B121" s="12"/>
      <c r="C121" s="87"/>
      <c r="D121" s="87"/>
      <c r="E121" s="15" t="s">
        <v>17</v>
      </c>
      <c r="F121" s="18" t="s">
        <v>18</v>
      </c>
      <c r="G121" s="83">
        <v>1800</v>
      </c>
      <c r="H121" s="83"/>
      <c r="I121" s="83"/>
      <c r="J121" s="17">
        <v>1514.7</v>
      </c>
      <c r="K121" s="54">
        <f t="shared" si="1"/>
        <v>84.15</v>
      </c>
    </row>
    <row r="122" spans="2:11" ht="15" customHeight="1">
      <c r="B122" s="12"/>
      <c r="C122" s="13"/>
      <c r="D122" s="14"/>
      <c r="E122" s="15" t="s">
        <v>19</v>
      </c>
      <c r="F122" s="18" t="s">
        <v>20</v>
      </c>
      <c r="G122" s="83">
        <v>8000</v>
      </c>
      <c r="H122" s="83"/>
      <c r="I122" s="83"/>
      <c r="J122" s="17">
        <v>3248.09</v>
      </c>
      <c r="K122" s="54">
        <f t="shared" si="1"/>
        <v>40.601125</v>
      </c>
    </row>
    <row r="123" spans="2:11" ht="16.5" customHeight="1">
      <c r="B123" s="12"/>
      <c r="C123" s="87"/>
      <c r="D123" s="87"/>
      <c r="E123" s="15" t="s">
        <v>21</v>
      </c>
      <c r="F123" s="18" t="s">
        <v>22</v>
      </c>
      <c r="G123" s="83">
        <v>1500</v>
      </c>
      <c r="H123" s="83"/>
      <c r="I123" s="83"/>
      <c r="J123" s="17">
        <v>503.81</v>
      </c>
      <c r="K123" s="54">
        <f t="shared" si="1"/>
        <v>33.58733333333333</v>
      </c>
    </row>
    <row r="124" spans="2:11" ht="21" customHeight="1">
      <c r="B124" s="12"/>
      <c r="C124" s="87"/>
      <c r="D124" s="87"/>
      <c r="E124" s="15" t="s">
        <v>23</v>
      </c>
      <c r="F124" s="18" t="s">
        <v>24</v>
      </c>
      <c r="G124" s="83">
        <v>1500</v>
      </c>
      <c r="H124" s="83"/>
      <c r="I124" s="83"/>
      <c r="J124" s="17">
        <v>1500</v>
      </c>
      <c r="K124" s="54">
        <f t="shared" si="1"/>
        <v>100</v>
      </c>
    </row>
    <row r="125" spans="2:11" ht="16.5" customHeight="1">
      <c r="B125" s="12"/>
      <c r="C125" s="13"/>
      <c r="D125" s="14"/>
      <c r="E125" s="15" t="s">
        <v>49</v>
      </c>
      <c r="F125" s="18" t="s">
        <v>50</v>
      </c>
      <c r="G125" s="83">
        <v>30000</v>
      </c>
      <c r="H125" s="83"/>
      <c r="I125" s="83"/>
      <c r="J125" s="17">
        <v>26000</v>
      </c>
      <c r="K125" s="54">
        <f t="shared" si="1"/>
        <v>86.66666666666667</v>
      </c>
    </row>
    <row r="126" spans="2:11" ht="16.5" customHeight="1">
      <c r="B126" s="12"/>
      <c r="C126" s="87"/>
      <c r="D126" s="87"/>
      <c r="E126" s="15" t="s">
        <v>25</v>
      </c>
      <c r="F126" s="18" t="s">
        <v>26</v>
      </c>
      <c r="G126" s="83">
        <v>30151</v>
      </c>
      <c r="H126" s="83"/>
      <c r="I126" s="83"/>
      <c r="J126" s="17">
        <v>27214.75</v>
      </c>
      <c r="K126" s="54">
        <f t="shared" si="1"/>
        <v>90.26151703094425</v>
      </c>
    </row>
    <row r="127" spans="2:11" ht="16.5" customHeight="1">
      <c r="B127" s="12"/>
      <c r="C127" s="87"/>
      <c r="D127" s="87"/>
      <c r="E127" s="15" t="s">
        <v>27</v>
      </c>
      <c r="F127" s="18" t="s">
        <v>28</v>
      </c>
      <c r="G127" s="83">
        <v>20000</v>
      </c>
      <c r="H127" s="83"/>
      <c r="I127" s="83"/>
      <c r="J127" s="17">
        <v>18689.29</v>
      </c>
      <c r="K127" s="54">
        <f t="shared" si="1"/>
        <v>93.44645</v>
      </c>
    </row>
    <row r="128" spans="2:11" ht="16.5" customHeight="1">
      <c r="B128" s="12"/>
      <c r="C128" s="108"/>
      <c r="D128" s="109"/>
      <c r="E128" s="15" t="s">
        <v>59</v>
      </c>
      <c r="F128" s="18" t="s">
        <v>60</v>
      </c>
      <c r="G128" s="17">
        <v>1000</v>
      </c>
      <c r="H128" s="17"/>
      <c r="I128" s="17"/>
      <c r="J128" s="17">
        <v>0</v>
      </c>
      <c r="K128" s="54">
        <f t="shared" si="1"/>
        <v>0</v>
      </c>
    </row>
    <row r="129" spans="2:11" ht="16.5" customHeight="1">
      <c r="B129" s="12"/>
      <c r="C129" s="87"/>
      <c r="D129" s="87"/>
      <c r="E129" s="15" t="s">
        <v>84</v>
      </c>
      <c r="F129" s="18" t="s">
        <v>85</v>
      </c>
      <c r="G129" s="83">
        <v>3500</v>
      </c>
      <c r="H129" s="83"/>
      <c r="I129" s="83"/>
      <c r="J129" s="17">
        <v>0</v>
      </c>
      <c r="K129" s="54">
        <f t="shared" si="1"/>
        <v>0</v>
      </c>
    </row>
    <row r="130" spans="2:11" ht="18.75" customHeight="1">
      <c r="B130" s="12"/>
      <c r="C130" s="87"/>
      <c r="D130" s="87"/>
      <c r="E130" s="15" t="s">
        <v>29</v>
      </c>
      <c r="F130" s="18" t="s">
        <v>30</v>
      </c>
      <c r="G130" s="83">
        <v>19416</v>
      </c>
      <c r="H130" s="83"/>
      <c r="I130" s="83"/>
      <c r="J130" s="17">
        <v>14306.7</v>
      </c>
      <c r="K130" s="54">
        <f t="shared" si="1"/>
        <v>73.68510506798516</v>
      </c>
    </row>
    <row r="131" spans="2:11" ht="20.25" customHeight="1">
      <c r="B131" s="12"/>
      <c r="C131" s="13"/>
      <c r="D131" s="14"/>
      <c r="E131" s="15" t="s">
        <v>31</v>
      </c>
      <c r="F131" s="18" t="s">
        <v>32</v>
      </c>
      <c r="G131" s="83">
        <v>2000</v>
      </c>
      <c r="H131" s="83"/>
      <c r="I131" s="83"/>
      <c r="J131" s="17">
        <v>1721.8</v>
      </c>
      <c r="K131" s="54">
        <f t="shared" si="1"/>
        <v>86.09</v>
      </c>
    </row>
    <row r="132" spans="2:11" ht="16.5" customHeight="1">
      <c r="B132" s="12"/>
      <c r="C132" s="87"/>
      <c r="D132" s="87"/>
      <c r="E132" s="15" t="s">
        <v>33</v>
      </c>
      <c r="F132" s="18" t="s">
        <v>34</v>
      </c>
      <c r="G132" s="83">
        <v>100</v>
      </c>
      <c r="H132" s="83"/>
      <c r="I132" s="83"/>
      <c r="J132" s="17">
        <v>0</v>
      </c>
      <c r="K132" s="54">
        <f t="shared" si="1"/>
        <v>0</v>
      </c>
    </row>
    <row r="133" spans="2:11" ht="16.5" customHeight="1">
      <c r="B133" s="12"/>
      <c r="C133" s="13"/>
      <c r="D133" s="14"/>
      <c r="E133" s="15" t="s">
        <v>35</v>
      </c>
      <c r="F133" s="18" t="s">
        <v>36</v>
      </c>
      <c r="G133" s="83">
        <v>2500</v>
      </c>
      <c r="H133" s="83"/>
      <c r="I133" s="83"/>
      <c r="J133" s="17">
        <v>2500</v>
      </c>
      <c r="K133" s="54">
        <f t="shared" si="1"/>
        <v>100</v>
      </c>
    </row>
    <row r="134" spans="2:11" ht="16.5" customHeight="1">
      <c r="B134" s="12"/>
      <c r="C134" s="87"/>
      <c r="D134" s="87"/>
      <c r="E134" s="15" t="s">
        <v>37</v>
      </c>
      <c r="F134" s="18" t="s">
        <v>38</v>
      </c>
      <c r="G134" s="83">
        <v>1700</v>
      </c>
      <c r="H134" s="83"/>
      <c r="I134" s="83"/>
      <c r="J134" s="17">
        <v>1700</v>
      </c>
      <c r="K134" s="54">
        <f t="shared" si="1"/>
        <v>100</v>
      </c>
    </row>
    <row r="135" spans="2:11" ht="25.5" customHeight="1">
      <c r="B135" s="12"/>
      <c r="C135" s="87"/>
      <c r="D135" s="87"/>
      <c r="E135" s="15" t="s">
        <v>88</v>
      </c>
      <c r="F135" s="18" t="s">
        <v>89</v>
      </c>
      <c r="G135" s="17">
        <v>5000</v>
      </c>
      <c r="H135" s="19"/>
      <c r="I135" s="20"/>
      <c r="J135" s="17">
        <v>4070</v>
      </c>
      <c r="K135" s="54">
        <f t="shared" si="1"/>
        <v>81.39999999999999</v>
      </c>
    </row>
    <row r="136" spans="2:11" ht="16.5" customHeight="1">
      <c r="B136" s="3" t="s">
        <v>108</v>
      </c>
      <c r="C136" s="91"/>
      <c r="D136" s="91"/>
      <c r="E136" s="3"/>
      <c r="F136" s="4" t="s">
        <v>109</v>
      </c>
      <c r="G136" s="88">
        <f>SUM(G137)</f>
        <v>27350</v>
      </c>
      <c r="H136" s="88"/>
      <c r="I136" s="88"/>
      <c r="J136" s="5">
        <f>SUM(J137)</f>
        <v>16589.57</v>
      </c>
      <c r="K136" s="56">
        <f t="shared" si="1"/>
        <v>60.65656307129799</v>
      </c>
    </row>
    <row r="137" spans="2:11" ht="25.5" customHeight="1">
      <c r="B137" s="7"/>
      <c r="C137" s="23" t="s">
        <v>110</v>
      </c>
      <c r="D137" s="24"/>
      <c r="E137" s="8"/>
      <c r="F137" s="9" t="s">
        <v>111</v>
      </c>
      <c r="G137" s="89">
        <f>SUM(G138)</f>
        <v>27350</v>
      </c>
      <c r="H137" s="89"/>
      <c r="I137" s="89"/>
      <c r="J137" s="10">
        <f>SUM(J138)</f>
        <v>16589.57</v>
      </c>
      <c r="K137" s="57">
        <f t="shared" si="1"/>
        <v>60.65656307129799</v>
      </c>
    </row>
    <row r="138" spans="2:11" ht="38.25" customHeight="1">
      <c r="B138" s="12"/>
      <c r="C138" s="90"/>
      <c r="D138" s="90"/>
      <c r="E138" s="15" t="s">
        <v>112</v>
      </c>
      <c r="F138" s="18" t="s">
        <v>113</v>
      </c>
      <c r="G138" s="83">
        <v>27350</v>
      </c>
      <c r="H138" s="83"/>
      <c r="I138" s="83"/>
      <c r="J138" s="17">
        <v>16589.57</v>
      </c>
      <c r="K138" s="54">
        <f aca="true" t="shared" si="2" ref="K138:K201">SUM(J138/G138*100)</f>
        <v>60.65656307129799</v>
      </c>
    </row>
    <row r="139" spans="2:11" ht="16.5" customHeight="1">
      <c r="B139" s="3" t="s">
        <v>114</v>
      </c>
      <c r="C139" s="91"/>
      <c r="D139" s="91"/>
      <c r="E139" s="3"/>
      <c r="F139" s="4" t="s">
        <v>115</v>
      </c>
      <c r="G139" s="88">
        <f>SUM(G140)</f>
        <v>80000</v>
      </c>
      <c r="H139" s="88"/>
      <c r="I139" s="88"/>
      <c r="J139" s="5">
        <f>SUM(J140)</f>
        <v>0</v>
      </c>
      <c r="K139" s="56">
        <f t="shared" si="2"/>
        <v>0</v>
      </c>
    </row>
    <row r="140" spans="2:11" ht="16.5" customHeight="1">
      <c r="B140" s="7"/>
      <c r="C140" s="23" t="s">
        <v>116</v>
      </c>
      <c r="D140" s="24"/>
      <c r="E140" s="8"/>
      <c r="F140" s="9" t="s">
        <v>117</v>
      </c>
      <c r="G140" s="89">
        <f>SUM(G141)</f>
        <v>80000</v>
      </c>
      <c r="H140" s="89"/>
      <c r="I140" s="89"/>
      <c r="J140" s="10">
        <f>SUM(J141)</f>
        <v>0</v>
      </c>
      <c r="K140" s="57">
        <f t="shared" si="2"/>
        <v>0</v>
      </c>
    </row>
    <row r="141" spans="2:11" ht="16.5" customHeight="1">
      <c r="B141" s="12"/>
      <c r="C141" s="90"/>
      <c r="D141" s="90"/>
      <c r="E141" s="15" t="s">
        <v>118</v>
      </c>
      <c r="F141" s="18" t="s">
        <v>119</v>
      </c>
      <c r="G141" s="83">
        <v>80000</v>
      </c>
      <c r="H141" s="83"/>
      <c r="I141" s="83"/>
      <c r="J141" s="17">
        <v>0</v>
      </c>
      <c r="K141" s="54">
        <f t="shared" si="2"/>
        <v>0</v>
      </c>
    </row>
    <row r="142" spans="2:12" ht="16.5" customHeight="1">
      <c r="B142" s="3" t="s">
        <v>120</v>
      </c>
      <c r="C142" s="91"/>
      <c r="D142" s="91"/>
      <c r="E142" s="3"/>
      <c r="F142" s="4" t="s">
        <v>121</v>
      </c>
      <c r="G142" s="97">
        <f>G143++G162+G170+G186+G202+G214+G216+G226+G231+G237</f>
        <v>6650685</v>
      </c>
      <c r="H142" s="98"/>
      <c r="I142" s="99"/>
      <c r="J142" s="49">
        <f>J143++J162+J170+J186+J202+J214+J216+J226+J231+J237</f>
        <v>6252590.260000001</v>
      </c>
      <c r="K142" s="74">
        <f t="shared" si="2"/>
        <v>94.01422951169693</v>
      </c>
      <c r="L142" s="50"/>
    </row>
    <row r="143" spans="2:11" ht="16.5" customHeight="1">
      <c r="B143" s="7"/>
      <c r="C143" s="23" t="s">
        <v>122</v>
      </c>
      <c r="D143" s="24"/>
      <c r="E143" s="8"/>
      <c r="F143" s="9" t="s">
        <v>123</v>
      </c>
      <c r="G143" s="89">
        <f>SUM(G144:I161)</f>
        <v>3567455</v>
      </c>
      <c r="H143" s="89"/>
      <c r="I143" s="89"/>
      <c r="J143" s="10">
        <f>SUM(J144:J161)</f>
        <v>3476618.8300000005</v>
      </c>
      <c r="K143" s="57">
        <f t="shared" si="2"/>
        <v>97.45375428701976</v>
      </c>
    </row>
    <row r="144" spans="2:11" ht="16.5" customHeight="1">
      <c r="B144" s="12"/>
      <c r="C144" s="82"/>
      <c r="D144" s="82"/>
      <c r="E144" s="15" t="s">
        <v>13</v>
      </c>
      <c r="F144" s="18" t="s">
        <v>124</v>
      </c>
      <c r="G144" s="83">
        <v>145000</v>
      </c>
      <c r="H144" s="83"/>
      <c r="I144" s="83"/>
      <c r="J144" s="17">
        <v>143676.29</v>
      </c>
      <c r="K144" s="54">
        <f t="shared" si="2"/>
        <v>99.08709655172414</v>
      </c>
    </row>
    <row r="145" spans="2:11" ht="24" customHeight="1">
      <c r="B145" s="12"/>
      <c r="C145" s="87"/>
      <c r="D145" s="87"/>
      <c r="E145" s="15" t="s">
        <v>15</v>
      </c>
      <c r="F145" s="18" t="s">
        <v>16</v>
      </c>
      <c r="G145" s="83">
        <v>2241765</v>
      </c>
      <c r="H145" s="83"/>
      <c r="I145" s="83"/>
      <c r="J145" s="17">
        <v>2238777.6</v>
      </c>
      <c r="K145" s="54">
        <f t="shared" si="2"/>
        <v>99.8667389311547</v>
      </c>
    </row>
    <row r="146" spans="2:11" ht="16.5" customHeight="1">
      <c r="B146" s="12"/>
      <c r="C146" s="13"/>
      <c r="D146" s="14"/>
      <c r="E146" s="15" t="s">
        <v>17</v>
      </c>
      <c r="F146" s="18" t="s">
        <v>18</v>
      </c>
      <c r="G146" s="83">
        <v>189000</v>
      </c>
      <c r="H146" s="83"/>
      <c r="I146" s="83"/>
      <c r="J146" s="17">
        <v>187252.75</v>
      </c>
      <c r="K146" s="54">
        <f t="shared" si="2"/>
        <v>99.07552910052911</v>
      </c>
    </row>
    <row r="147" spans="2:11" ht="16.5" customHeight="1">
      <c r="B147" s="12"/>
      <c r="C147" s="87"/>
      <c r="D147" s="87"/>
      <c r="E147" s="15" t="s">
        <v>19</v>
      </c>
      <c r="F147" s="18" t="s">
        <v>20</v>
      </c>
      <c r="G147" s="83">
        <v>421600</v>
      </c>
      <c r="H147" s="83"/>
      <c r="I147" s="83"/>
      <c r="J147" s="17">
        <v>420346.73</v>
      </c>
      <c r="K147" s="54">
        <f t="shared" si="2"/>
        <v>99.70273481973435</v>
      </c>
    </row>
    <row r="148" spans="2:11" ht="16.5" customHeight="1">
      <c r="B148" s="12"/>
      <c r="C148" s="87"/>
      <c r="D148" s="87"/>
      <c r="E148" s="15" t="s">
        <v>21</v>
      </c>
      <c r="F148" s="18" t="s">
        <v>22</v>
      </c>
      <c r="G148" s="83">
        <v>48000</v>
      </c>
      <c r="H148" s="83"/>
      <c r="I148" s="83"/>
      <c r="J148" s="17">
        <v>47607.9</v>
      </c>
      <c r="K148" s="54">
        <f t="shared" si="2"/>
        <v>99.183125</v>
      </c>
    </row>
    <row r="149" spans="2:11" ht="15.75" customHeight="1">
      <c r="B149" s="12"/>
      <c r="C149" s="13"/>
      <c r="D149" s="14"/>
      <c r="E149" s="15" t="s">
        <v>49</v>
      </c>
      <c r="F149" s="18" t="s">
        <v>50</v>
      </c>
      <c r="G149" s="83">
        <v>5000</v>
      </c>
      <c r="H149" s="83"/>
      <c r="I149" s="83"/>
      <c r="J149" s="17">
        <v>1718.6</v>
      </c>
      <c r="K149" s="54">
        <f t="shared" si="2"/>
        <v>34.372</v>
      </c>
    </row>
    <row r="150" spans="2:11" ht="18.75" customHeight="1">
      <c r="B150" s="12"/>
      <c r="C150" s="87"/>
      <c r="D150" s="87"/>
      <c r="E150" s="15" t="s">
        <v>25</v>
      </c>
      <c r="F150" s="18" t="s">
        <v>26</v>
      </c>
      <c r="G150" s="83">
        <v>190984</v>
      </c>
      <c r="H150" s="83"/>
      <c r="I150" s="83"/>
      <c r="J150" s="17">
        <v>186578.75</v>
      </c>
      <c r="K150" s="54">
        <f t="shared" si="2"/>
        <v>97.69339316382523</v>
      </c>
    </row>
    <row r="151" spans="2:11" ht="18" customHeight="1">
      <c r="B151" s="12"/>
      <c r="C151" s="87"/>
      <c r="D151" s="87"/>
      <c r="E151" s="15" t="s">
        <v>125</v>
      </c>
      <c r="F151" s="18" t="s">
        <v>126</v>
      </c>
      <c r="G151" s="83">
        <v>25563</v>
      </c>
      <c r="H151" s="83"/>
      <c r="I151" s="83"/>
      <c r="J151" s="17">
        <v>20348.39</v>
      </c>
      <c r="K151" s="54">
        <f t="shared" si="2"/>
        <v>79.60094668074952</v>
      </c>
    </row>
    <row r="152" spans="2:11" ht="16.5" customHeight="1">
      <c r="B152" s="12"/>
      <c r="C152" s="13"/>
      <c r="D152" s="14"/>
      <c r="E152" s="15" t="s">
        <v>27</v>
      </c>
      <c r="F152" s="18" t="s">
        <v>28</v>
      </c>
      <c r="G152" s="83">
        <v>45000</v>
      </c>
      <c r="H152" s="83"/>
      <c r="I152" s="83"/>
      <c r="J152" s="17">
        <v>20101.5</v>
      </c>
      <c r="K152" s="54">
        <f t="shared" si="2"/>
        <v>44.67</v>
      </c>
    </row>
    <row r="153" spans="2:11" ht="16.5" customHeight="1">
      <c r="B153" s="12"/>
      <c r="C153" s="13"/>
      <c r="D153" s="14"/>
      <c r="E153" s="15" t="s">
        <v>59</v>
      </c>
      <c r="F153" s="18" t="s">
        <v>60</v>
      </c>
      <c r="G153" s="17">
        <v>30000</v>
      </c>
      <c r="H153" s="17"/>
      <c r="I153" s="17"/>
      <c r="J153" s="17">
        <v>0</v>
      </c>
      <c r="K153" s="54">
        <f t="shared" si="2"/>
        <v>0</v>
      </c>
    </row>
    <row r="154" spans="2:11" ht="16.5" customHeight="1">
      <c r="B154" s="12"/>
      <c r="C154" s="87"/>
      <c r="D154" s="87"/>
      <c r="E154" s="15" t="s">
        <v>84</v>
      </c>
      <c r="F154" s="18" t="s">
        <v>85</v>
      </c>
      <c r="G154" s="83">
        <v>1500</v>
      </c>
      <c r="H154" s="83"/>
      <c r="I154" s="83"/>
      <c r="J154" s="17">
        <v>825</v>
      </c>
      <c r="K154" s="54">
        <f t="shared" si="2"/>
        <v>55.00000000000001</v>
      </c>
    </row>
    <row r="155" spans="2:11" ht="16.5" customHeight="1">
      <c r="B155" s="12"/>
      <c r="C155" s="87"/>
      <c r="D155" s="87"/>
      <c r="E155" s="15" t="s">
        <v>29</v>
      </c>
      <c r="F155" s="18" t="s">
        <v>30</v>
      </c>
      <c r="G155" s="83">
        <v>60000</v>
      </c>
      <c r="H155" s="83"/>
      <c r="I155" s="83"/>
      <c r="J155" s="17">
        <v>59632.1</v>
      </c>
      <c r="K155" s="54">
        <f t="shared" si="2"/>
        <v>99.38683333333333</v>
      </c>
    </row>
    <row r="156" spans="2:11" ht="16.5" customHeight="1">
      <c r="B156" s="12"/>
      <c r="C156" s="13"/>
      <c r="D156" s="14"/>
      <c r="E156" s="15" t="s">
        <v>31</v>
      </c>
      <c r="F156" s="18" t="s">
        <v>32</v>
      </c>
      <c r="G156" s="83">
        <v>12000</v>
      </c>
      <c r="H156" s="83"/>
      <c r="I156" s="83"/>
      <c r="J156" s="17">
        <v>7368.22</v>
      </c>
      <c r="K156" s="54">
        <f t="shared" si="2"/>
        <v>61.401833333333336</v>
      </c>
    </row>
    <row r="157" spans="2:11" ht="16.5" customHeight="1">
      <c r="B157" s="12"/>
      <c r="C157" s="87"/>
      <c r="D157" s="87"/>
      <c r="E157" s="15" t="s">
        <v>33</v>
      </c>
      <c r="F157" s="18" t="s">
        <v>34</v>
      </c>
      <c r="G157" s="83">
        <v>4000</v>
      </c>
      <c r="H157" s="83"/>
      <c r="I157" s="83"/>
      <c r="J157" s="17">
        <v>1764</v>
      </c>
      <c r="K157" s="54">
        <f t="shared" si="2"/>
        <v>44.1</v>
      </c>
    </row>
    <row r="158" spans="2:11" ht="16.5" customHeight="1">
      <c r="B158" s="12"/>
      <c r="C158" s="13"/>
      <c r="D158" s="14"/>
      <c r="E158" s="15" t="s">
        <v>35</v>
      </c>
      <c r="F158" s="18" t="s">
        <v>36</v>
      </c>
      <c r="G158" s="83">
        <v>5000</v>
      </c>
      <c r="H158" s="83"/>
      <c r="I158" s="83"/>
      <c r="J158" s="17">
        <v>1578</v>
      </c>
      <c r="K158" s="54">
        <f t="shared" si="2"/>
        <v>31.56</v>
      </c>
    </row>
    <row r="159" spans="2:11" ht="18.75" customHeight="1">
      <c r="B159" s="12"/>
      <c r="C159" s="87"/>
      <c r="D159" s="87"/>
      <c r="E159" s="15" t="s">
        <v>37</v>
      </c>
      <c r="F159" s="18" t="s">
        <v>38</v>
      </c>
      <c r="G159" s="83">
        <v>139043</v>
      </c>
      <c r="H159" s="83"/>
      <c r="I159" s="83"/>
      <c r="J159" s="17">
        <v>139043</v>
      </c>
      <c r="K159" s="54">
        <f t="shared" si="2"/>
        <v>100</v>
      </c>
    </row>
    <row r="160" spans="2:11" ht="21" customHeight="1">
      <c r="B160" s="12"/>
      <c r="C160" s="87"/>
      <c r="D160" s="87"/>
      <c r="E160" s="15" t="s">
        <v>127</v>
      </c>
      <c r="F160" s="18" t="s">
        <v>128</v>
      </c>
      <c r="G160" s="17">
        <v>2000</v>
      </c>
      <c r="H160" s="19"/>
      <c r="I160" s="20"/>
      <c r="J160" s="17">
        <v>0</v>
      </c>
      <c r="K160" s="54">
        <f t="shared" si="2"/>
        <v>0</v>
      </c>
    </row>
    <row r="161" spans="2:11" ht="23.25" customHeight="1">
      <c r="B161" s="12"/>
      <c r="C161" s="87"/>
      <c r="D161" s="87"/>
      <c r="E161" s="15" t="s">
        <v>88</v>
      </c>
      <c r="F161" s="18" t="s">
        <v>89</v>
      </c>
      <c r="G161" s="83">
        <v>2000</v>
      </c>
      <c r="H161" s="83"/>
      <c r="I161" s="83"/>
      <c r="J161" s="17">
        <v>0</v>
      </c>
      <c r="K161" s="54">
        <f t="shared" si="2"/>
        <v>0</v>
      </c>
    </row>
    <row r="162" spans="2:11" ht="16.5" customHeight="1">
      <c r="B162" s="7"/>
      <c r="C162" s="23" t="s">
        <v>129</v>
      </c>
      <c r="D162" s="24"/>
      <c r="E162" s="8"/>
      <c r="F162" s="9" t="s">
        <v>130</v>
      </c>
      <c r="G162" s="89">
        <f>SUM(G163:I169)</f>
        <v>242759</v>
      </c>
      <c r="H162" s="89"/>
      <c r="I162" s="89"/>
      <c r="J162" s="10">
        <f>SUM(J163:J169)</f>
        <v>232263.13</v>
      </c>
      <c r="K162" s="57">
        <f t="shared" si="2"/>
        <v>95.6764239430876</v>
      </c>
    </row>
    <row r="163" spans="2:11" ht="16.5" customHeight="1">
      <c r="B163" s="12"/>
      <c r="C163" s="82"/>
      <c r="D163" s="82"/>
      <c r="E163" s="15" t="s">
        <v>13</v>
      </c>
      <c r="F163" s="18" t="s">
        <v>124</v>
      </c>
      <c r="G163" s="83">
        <v>15600</v>
      </c>
      <c r="H163" s="83"/>
      <c r="I163" s="83"/>
      <c r="J163" s="17">
        <v>15559.58</v>
      </c>
      <c r="K163" s="54">
        <f t="shared" si="2"/>
        <v>99.74089743589744</v>
      </c>
    </row>
    <row r="164" spans="2:11" ht="16.5" customHeight="1">
      <c r="B164" s="12"/>
      <c r="C164" s="87"/>
      <c r="D164" s="87"/>
      <c r="E164" s="15" t="s">
        <v>15</v>
      </c>
      <c r="F164" s="18" t="s">
        <v>16</v>
      </c>
      <c r="G164" s="83">
        <v>153780</v>
      </c>
      <c r="H164" s="83"/>
      <c r="I164" s="83"/>
      <c r="J164" s="17">
        <v>150852.17</v>
      </c>
      <c r="K164" s="54">
        <f t="shared" si="2"/>
        <v>98.0960918194824</v>
      </c>
    </row>
    <row r="165" spans="2:11" ht="16.5" customHeight="1">
      <c r="B165" s="12"/>
      <c r="C165" s="13"/>
      <c r="D165" s="14"/>
      <c r="E165" s="15" t="s">
        <v>17</v>
      </c>
      <c r="F165" s="18" t="s">
        <v>18</v>
      </c>
      <c r="G165" s="83">
        <v>14000</v>
      </c>
      <c r="H165" s="83"/>
      <c r="I165" s="83"/>
      <c r="J165" s="17">
        <v>12939.03</v>
      </c>
      <c r="K165" s="54">
        <f t="shared" si="2"/>
        <v>92.42164285714286</v>
      </c>
    </row>
    <row r="166" spans="2:11" ht="16.5" customHeight="1">
      <c r="B166" s="12"/>
      <c r="C166" s="87"/>
      <c r="D166" s="87"/>
      <c r="E166" s="15" t="s">
        <v>19</v>
      </c>
      <c r="F166" s="18" t="s">
        <v>20</v>
      </c>
      <c r="G166" s="83">
        <v>33000</v>
      </c>
      <c r="H166" s="83"/>
      <c r="I166" s="83"/>
      <c r="J166" s="17">
        <v>29516.32</v>
      </c>
      <c r="K166" s="54">
        <f t="shared" si="2"/>
        <v>89.44339393939393</v>
      </c>
    </row>
    <row r="167" spans="2:11" ht="16.5" customHeight="1">
      <c r="B167" s="12"/>
      <c r="C167" s="87"/>
      <c r="D167" s="87"/>
      <c r="E167" s="15" t="s">
        <v>21</v>
      </c>
      <c r="F167" s="18" t="s">
        <v>22</v>
      </c>
      <c r="G167" s="83">
        <v>5100</v>
      </c>
      <c r="H167" s="83"/>
      <c r="I167" s="83"/>
      <c r="J167" s="17">
        <v>3871.33</v>
      </c>
      <c r="K167" s="54">
        <f t="shared" si="2"/>
        <v>75.90843137254902</v>
      </c>
    </row>
    <row r="168" spans="2:11" ht="16.5" customHeight="1">
      <c r="B168" s="12"/>
      <c r="C168" s="13"/>
      <c r="D168" s="14"/>
      <c r="E168" s="15" t="s">
        <v>25</v>
      </c>
      <c r="F168" s="18" t="s">
        <v>26</v>
      </c>
      <c r="G168" s="83">
        <v>4000</v>
      </c>
      <c r="H168" s="83"/>
      <c r="I168" s="83"/>
      <c r="J168" s="17">
        <v>2245.7</v>
      </c>
      <c r="K168" s="54">
        <f t="shared" si="2"/>
        <v>56.1425</v>
      </c>
    </row>
    <row r="169" spans="2:11" ht="21" customHeight="1">
      <c r="B169" s="12"/>
      <c r="C169" s="96"/>
      <c r="D169" s="96"/>
      <c r="E169" s="15" t="s">
        <v>37</v>
      </c>
      <c r="F169" s="18" t="s">
        <v>38</v>
      </c>
      <c r="G169" s="83">
        <v>17279</v>
      </c>
      <c r="H169" s="83"/>
      <c r="I169" s="83"/>
      <c r="J169" s="17">
        <v>17279</v>
      </c>
      <c r="K169" s="54">
        <f t="shared" si="2"/>
        <v>100</v>
      </c>
    </row>
    <row r="170" spans="2:11" ht="16.5" customHeight="1">
      <c r="B170" s="7"/>
      <c r="C170" s="81" t="s">
        <v>131</v>
      </c>
      <c r="D170" s="81"/>
      <c r="E170" s="8"/>
      <c r="F170" s="9" t="s">
        <v>132</v>
      </c>
      <c r="G170" s="89">
        <f>SUM(G171:I185)</f>
        <v>373400</v>
      </c>
      <c r="H170" s="89"/>
      <c r="I170" s="89"/>
      <c r="J170" s="10">
        <f>SUM(J171:J185)</f>
        <v>328899.4</v>
      </c>
      <c r="K170" s="57">
        <f t="shared" si="2"/>
        <v>88.08232458489556</v>
      </c>
    </row>
    <row r="171" spans="2:11" ht="24" customHeight="1">
      <c r="B171" s="12"/>
      <c r="C171" s="26"/>
      <c r="D171" s="27"/>
      <c r="E171" s="15" t="s">
        <v>13</v>
      </c>
      <c r="F171" s="18" t="s">
        <v>124</v>
      </c>
      <c r="G171" s="83">
        <v>14200</v>
      </c>
      <c r="H171" s="83"/>
      <c r="I171" s="83"/>
      <c r="J171" s="17">
        <v>14169.79</v>
      </c>
      <c r="K171" s="54">
        <f t="shared" si="2"/>
        <v>99.78725352112676</v>
      </c>
    </row>
    <row r="172" spans="2:11" ht="16.5" customHeight="1">
      <c r="B172" s="12"/>
      <c r="C172" s="87"/>
      <c r="D172" s="87"/>
      <c r="E172" s="15" t="s">
        <v>15</v>
      </c>
      <c r="F172" s="18" t="s">
        <v>16</v>
      </c>
      <c r="G172" s="83">
        <v>199250</v>
      </c>
      <c r="H172" s="83"/>
      <c r="I172" s="83"/>
      <c r="J172" s="17">
        <v>192039.59</v>
      </c>
      <c r="K172" s="54">
        <f t="shared" si="2"/>
        <v>96.38122459222083</v>
      </c>
    </row>
    <row r="173" spans="2:11" ht="16.5" customHeight="1">
      <c r="B173" s="12"/>
      <c r="C173" s="87"/>
      <c r="D173" s="87"/>
      <c r="E173" s="15" t="s">
        <v>17</v>
      </c>
      <c r="F173" s="18" t="s">
        <v>18</v>
      </c>
      <c r="G173" s="83">
        <v>15000</v>
      </c>
      <c r="H173" s="83"/>
      <c r="I173" s="83"/>
      <c r="J173" s="17">
        <v>14655.79</v>
      </c>
      <c r="K173" s="54">
        <f t="shared" si="2"/>
        <v>97.70526666666667</v>
      </c>
    </row>
    <row r="174" spans="2:11" ht="19.5" customHeight="1">
      <c r="B174" s="12"/>
      <c r="C174" s="13"/>
      <c r="D174" s="14"/>
      <c r="E174" s="15" t="s">
        <v>19</v>
      </c>
      <c r="F174" s="18" t="s">
        <v>20</v>
      </c>
      <c r="G174" s="83">
        <v>42000</v>
      </c>
      <c r="H174" s="83"/>
      <c r="I174" s="83"/>
      <c r="J174" s="17">
        <v>37438.49</v>
      </c>
      <c r="K174" s="54">
        <f t="shared" si="2"/>
        <v>89.1392619047619</v>
      </c>
    </row>
    <row r="175" spans="2:11" ht="16.5" customHeight="1">
      <c r="B175" s="12"/>
      <c r="C175" s="87"/>
      <c r="D175" s="87"/>
      <c r="E175" s="15" t="s">
        <v>21</v>
      </c>
      <c r="F175" s="18" t="s">
        <v>22</v>
      </c>
      <c r="G175" s="83">
        <v>4000</v>
      </c>
      <c r="H175" s="83"/>
      <c r="I175" s="83"/>
      <c r="J175" s="17">
        <v>2002.87</v>
      </c>
      <c r="K175" s="54">
        <f t="shared" si="2"/>
        <v>50.071749999999994</v>
      </c>
    </row>
    <row r="176" spans="2:11" ht="16.5" customHeight="1">
      <c r="B176" s="12"/>
      <c r="C176" s="87"/>
      <c r="D176" s="87"/>
      <c r="E176" s="15" t="s">
        <v>25</v>
      </c>
      <c r="F176" s="18" t="s">
        <v>26</v>
      </c>
      <c r="G176" s="83">
        <v>25000</v>
      </c>
      <c r="H176" s="83"/>
      <c r="I176" s="83"/>
      <c r="J176" s="17">
        <v>17694.47</v>
      </c>
      <c r="K176" s="54">
        <f t="shared" si="2"/>
        <v>70.77788000000001</v>
      </c>
    </row>
    <row r="177" spans="2:11" ht="16.5" customHeight="1">
      <c r="B177" s="12"/>
      <c r="C177" s="13"/>
      <c r="D177" s="14"/>
      <c r="E177" s="15" t="s">
        <v>133</v>
      </c>
      <c r="F177" s="18" t="s">
        <v>134</v>
      </c>
      <c r="G177" s="83">
        <v>34000</v>
      </c>
      <c r="H177" s="83"/>
      <c r="I177" s="83"/>
      <c r="J177" s="17">
        <v>25491.21</v>
      </c>
      <c r="K177" s="54">
        <f t="shared" si="2"/>
        <v>74.97414705882352</v>
      </c>
    </row>
    <row r="178" spans="2:11" ht="16.5" customHeight="1">
      <c r="B178" s="12"/>
      <c r="C178" s="87"/>
      <c r="D178" s="87"/>
      <c r="E178" s="15" t="s">
        <v>125</v>
      </c>
      <c r="F178" s="18" t="s">
        <v>126</v>
      </c>
      <c r="G178" s="83">
        <v>500</v>
      </c>
      <c r="H178" s="83"/>
      <c r="I178" s="83"/>
      <c r="J178" s="17">
        <v>0</v>
      </c>
      <c r="K178" s="54">
        <f t="shared" si="2"/>
        <v>0</v>
      </c>
    </row>
    <row r="179" spans="2:11" ht="16.5" customHeight="1">
      <c r="B179" s="12"/>
      <c r="C179" s="87"/>
      <c r="D179" s="87"/>
      <c r="E179" s="15" t="s">
        <v>27</v>
      </c>
      <c r="F179" s="18" t="s">
        <v>28</v>
      </c>
      <c r="G179" s="83">
        <v>5000</v>
      </c>
      <c r="H179" s="83"/>
      <c r="I179" s="83"/>
      <c r="J179" s="17">
        <v>772.44</v>
      </c>
      <c r="K179" s="54">
        <f t="shared" si="2"/>
        <v>15.448800000000002</v>
      </c>
    </row>
    <row r="180" spans="2:11" ht="16.5" customHeight="1">
      <c r="B180" s="12"/>
      <c r="C180" s="13"/>
      <c r="D180" s="14"/>
      <c r="E180" s="15" t="s">
        <v>84</v>
      </c>
      <c r="F180" s="18" t="s">
        <v>85</v>
      </c>
      <c r="G180" s="83">
        <v>300</v>
      </c>
      <c r="H180" s="83"/>
      <c r="I180" s="83"/>
      <c r="J180" s="17">
        <v>0</v>
      </c>
      <c r="K180" s="54">
        <f t="shared" si="2"/>
        <v>0</v>
      </c>
    </row>
    <row r="181" spans="2:11" ht="16.5" customHeight="1">
      <c r="B181" s="12"/>
      <c r="C181" s="87"/>
      <c r="D181" s="87"/>
      <c r="E181" s="15" t="s">
        <v>29</v>
      </c>
      <c r="F181" s="18" t="s">
        <v>30</v>
      </c>
      <c r="G181" s="83">
        <v>10000</v>
      </c>
      <c r="H181" s="83"/>
      <c r="I181" s="83"/>
      <c r="J181" s="17">
        <v>9865.2</v>
      </c>
      <c r="K181" s="54">
        <f t="shared" si="2"/>
        <v>98.652</v>
      </c>
    </row>
    <row r="182" spans="2:11" ht="38.25" customHeight="1">
      <c r="B182" s="12"/>
      <c r="C182" s="13"/>
      <c r="D182" s="14"/>
      <c r="E182" s="15" t="s">
        <v>135</v>
      </c>
      <c r="F182" s="18" t="s">
        <v>136</v>
      </c>
      <c r="G182" s="22">
        <v>8000</v>
      </c>
      <c r="H182" s="19"/>
      <c r="I182" s="20"/>
      <c r="J182" s="17">
        <v>0</v>
      </c>
      <c r="K182" s="54">
        <f t="shared" si="2"/>
        <v>0</v>
      </c>
    </row>
    <row r="183" spans="2:11" ht="16.5" customHeight="1">
      <c r="B183" s="12"/>
      <c r="C183" s="13"/>
      <c r="D183" s="14"/>
      <c r="E183" s="15" t="s">
        <v>31</v>
      </c>
      <c r="F183" s="18" t="s">
        <v>32</v>
      </c>
      <c r="G183" s="83">
        <v>1800</v>
      </c>
      <c r="H183" s="83"/>
      <c r="I183" s="83"/>
      <c r="J183" s="17">
        <v>539.55</v>
      </c>
      <c r="K183" s="54">
        <f t="shared" si="2"/>
        <v>29.974999999999994</v>
      </c>
    </row>
    <row r="184" spans="2:11" ht="16.5" customHeight="1">
      <c r="B184" s="12"/>
      <c r="C184" s="87"/>
      <c r="D184" s="87"/>
      <c r="E184" s="15" t="s">
        <v>33</v>
      </c>
      <c r="F184" s="18" t="s">
        <v>34</v>
      </c>
      <c r="G184" s="83">
        <v>150</v>
      </c>
      <c r="H184" s="83"/>
      <c r="I184" s="83"/>
      <c r="J184" s="17">
        <v>30</v>
      </c>
      <c r="K184" s="54">
        <f t="shared" si="2"/>
        <v>20</v>
      </c>
    </row>
    <row r="185" spans="2:11" ht="19.5" customHeight="1">
      <c r="B185" s="12"/>
      <c r="C185" s="87"/>
      <c r="D185" s="87"/>
      <c r="E185" s="15" t="s">
        <v>37</v>
      </c>
      <c r="F185" s="18" t="s">
        <v>38</v>
      </c>
      <c r="G185" s="83">
        <v>14200</v>
      </c>
      <c r="H185" s="83"/>
      <c r="I185" s="83"/>
      <c r="J185" s="17">
        <v>14200</v>
      </c>
      <c r="K185" s="54">
        <f t="shared" si="2"/>
        <v>100</v>
      </c>
    </row>
    <row r="186" spans="2:11" ht="24" customHeight="1">
      <c r="B186" s="7"/>
      <c r="C186" s="23" t="s">
        <v>137</v>
      </c>
      <c r="D186" s="24"/>
      <c r="E186" s="8"/>
      <c r="F186" s="9" t="s">
        <v>138</v>
      </c>
      <c r="G186" s="89">
        <f>SUM(G187:I201)</f>
        <v>1511110</v>
      </c>
      <c r="H186" s="89"/>
      <c r="I186" s="89"/>
      <c r="J186" s="10">
        <f>SUM(J187:J201)</f>
        <v>1343963.9100000001</v>
      </c>
      <c r="K186" s="57">
        <f t="shared" si="2"/>
        <v>88.93885355798056</v>
      </c>
    </row>
    <row r="187" spans="2:11" ht="16.5" customHeight="1">
      <c r="B187" s="12"/>
      <c r="C187" s="82"/>
      <c r="D187" s="82"/>
      <c r="E187" s="15" t="s">
        <v>13</v>
      </c>
      <c r="F187" s="18" t="s">
        <v>124</v>
      </c>
      <c r="G187" s="83">
        <v>67500</v>
      </c>
      <c r="H187" s="83"/>
      <c r="I187" s="83"/>
      <c r="J187" s="17">
        <v>67126.61</v>
      </c>
      <c r="K187" s="54">
        <f t="shared" si="2"/>
        <v>99.44682962962963</v>
      </c>
    </row>
    <row r="188" spans="2:11" ht="16.5" customHeight="1">
      <c r="B188" s="12"/>
      <c r="C188" s="87"/>
      <c r="D188" s="87"/>
      <c r="E188" s="15" t="s">
        <v>15</v>
      </c>
      <c r="F188" s="18" t="s">
        <v>16</v>
      </c>
      <c r="G188" s="83">
        <v>899490</v>
      </c>
      <c r="H188" s="83"/>
      <c r="I188" s="83"/>
      <c r="J188" s="17">
        <v>864590.24</v>
      </c>
      <c r="K188" s="54">
        <f t="shared" si="2"/>
        <v>96.12005025069762</v>
      </c>
    </row>
    <row r="189" spans="2:11" ht="16.5" customHeight="1">
      <c r="B189" s="12"/>
      <c r="C189" s="13"/>
      <c r="D189" s="14"/>
      <c r="E189" s="15" t="s">
        <v>17</v>
      </c>
      <c r="F189" s="18" t="s">
        <v>18</v>
      </c>
      <c r="G189" s="83">
        <v>76000</v>
      </c>
      <c r="H189" s="83"/>
      <c r="I189" s="83"/>
      <c r="J189" s="17">
        <v>74039.46</v>
      </c>
      <c r="K189" s="54">
        <f t="shared" si="2"/>
        <v>97.42034210526317</v>
      </c>
    </row>
    <row r="190" spans="2:11" ht="21.75" customHeight="1">
      <c r="B190" s="12"/>
      <c r="C190" s="87"/>
      <c r="D190" s="87"/>
      <c r="E190" s="15" t="s">
        <v>19</v>
      </c>
      <c r="F190" s="18" t="s">
        <v>20</v>
      </c>
      <c r="G190" s="83">
        <v>180000</v>
      </c>
      <c r="H190" s="83"/>
      <c r="I190" s="83"/>
      <c r="J190" s="17">
        <v>167204.47</v>
      </c>
      <c r="K190" s="54">
        <f t="shared" si="2"/>
        <v>92.89137222222223</v>
      </c>
    </row>
    <row r="191" spans="2:11" ht="16.5" customHeight="1">
      <c r="B191" s="12"/>
      <c r="C191" s="87"/>
      <c r="D191" s="87"/>
      <c r="E191" s="15" t="s">
        <v>21</v>
      </c>
      <c r="F191" s="18" t="s">
        <v>22</v>
      </c>
      <c r="G191" s="83">
        <v>25000</v>
      </c>
      <c r="H191" s="83"/>
      <c r="I191" s="83"/>
      <c r="J191" s="17">
        <v>21401.87</v>
      </c>
      <c r="K191" s="54">
        <f t="shared" si="2"/>
        <v>85.60748</v>
      </c>
    </row>
    <row r="192" spans="2:11" ht="16.5" customHeight="1">
      <c r="B192" s="12"/>
      <c r="C192" s="13"/>
      <c r="D192" s="14"/>
      <c r="E192" s="15" t="s">
        <v>25</v>
      </c>
      <c r="F192" s="18" t="s">
        <v>26</v>
      </c>
      <c r="G192" s="83">
        <v>100000</v>
      </c>
      <c r="H192" s="83"/>
      <c r="I192" s="83"/>
      <c r="J192" s="17">
        <v>66543.72</v>
      </c>
      <c r="K192" s="54">
        <f t="shared" si="2"/>
        <v>66.54372000000001</v>
      </c>
    </row>
    <row r="193" spans="2:11" ht="16.5" customHeight="1">
      <c r="B193" s="12"/>
      <c r="C193" s="13"/>
      <c r="D193" s="14"/>
      <c r="E193" s="15" t="s">
        <v>125</v>
      </c>
      <c r="F193" s="18" t="s">
        <v>126</v>
      </c>
      <c r="G193" s="22">
        <v>17578</v>
      </c>
      <c r="H193" s="19"/>
      <c r="I193" s="20"/>
      <c r="J193" s="17">
        <v>15961.07</v>
      </c>
      <c r="K193" s="54">
        <f t="shared" si="2"/>
        <v>90.8013994766185</v>
      </c>
    </row>
    <row r="194" spans="2:11" ht="16.5" customHeight="1">
      <c r="B194" s="12"/>
      <c r="C194" s="87"/>
      <c r="D194" s="87"/>
      <c r="E194" s="15" t="s">
        <v>27</v>
      </c>
      <c r="F194" s="18" t="s">
        <v>28</v>
      </c>
      <c r="G194" s="83">
        <v>15000</v>
      </c>
      <c r="H194" s="83"/>
      <c r="I194" s="83"/>
      <c r="J194" s="17">
        <v>7295.4</v>
      </c>
      <c r="K194" s="54">
        <f t="shared" si="2"/>
        <v>48.635999999999996</v>
      </c>
    </row>
    <row r="195" spans="2:11" ht="16.5" customHeight="1">
      <c r="B195" s="12"/>
      <c r="C195" s="108"/>
      <c r="D195" s="109"/>
      <c r="E195" s="15" t="s">
        <v>59</v>
      </c>
      <c r="F195" s="18" t="s">
        <v>60</v>
      </c>
      <c r="G195" s="17">
        <v>50000</v>
      </c>
      <c r="H195" s="17"/>
      <c r="I195" s="17"/>
      <c r="J195" s="17">
        <v>0</v>
      </c>
      <c r="K195" s="54">
        <f t="shared" si="2"/>
        <v>0</v>
      </c>
    </row>
    <row r="196" spans="2:11" ht="16.5" customHeight="1">
      <c r="B196" s="12"/>
      <c r="C196" s="13"/>
      <c r="D196" s="14"/>
      <c r="E196" s="15" t="s">
        <v>84</v>
      </c>
      <c r="F196" s="18" t="s">
        <v>85</v>
      </c>
      <c r="G196" s="83">
        <v>500</v>
      </c>
      <c r="H196" s="83"/>
      <c r="I196" s="83"/>
      <c r="J196" s="17">
        <v>280</v>
      </c>
      <c r="K196" s="54">
        <f t="shared" si="2"/>
        <v>56.00000000000001</v>
      </c>
    </row>
    <row r="197" spans="2:11" ht="16.5" customHeight="1">
      <c r="B197" s="12"/>
      <c r="C197" s="87"/>
      <c r="D197" s="87"/>
      <c r="E197" s="15" t="s">
        <v>29</v>
      </c>
      <c r="F197" s="18" t="s">
        <v>30</v>
      </c>
      <c r="G197" s="83">
        <v>22000</v>
      </c>
      <c r="H197" s="83"/>
      <c r="I197" s="83"/>
      <c r="J197" s="17">
        <v>5148.55</v>
      </c>
      <c r="K197" s="54">
        <f t="shared" si="2"/>
        <v>23.4025</v>
      </c>
    </row>
    <row r="198" spans="2:11" ht="16.5" customHeight="1">
      <c r="B198" s="12"/>
      <c r="C198" s="87"/>
      <c r="D198" s="87"/>
      <c r="E198" s="15" t="s">
        <v>31</v>
      </c>
      <c r="F198" s="18" t="s">
        <v>32</v>
      </c>
      <c r="G198" s="83">
        <v>4000</v>
      </c>
      <c r="H198" s="83"/>
      <c r="I198" s="83"/>
      <c r="J198" s="17">
        <v>1305.52</v>
      </c>
      <c r="K198" s="54">
        <f t="shared" si="2"/>
        <v>32.638</v>
      </c>
    </row>
    <row r="199" spans="2:11" ht="16.5" customHeight="1">
      <c r="B199" s="12"/>
      <c r="C199" s="87"/>
      <c r="D199" s="87"/>
      <c r="E199" s="15" t="s">
        <v>33</v>
      </c>
      <c r="F199" s="18" t="s">
        <v>34</v>
      </c>
      <c r="G199" s="83">
        <v>1000</v>
      </c>
      <c r="H199" s="83"/>
      <c r="I199" s="83"/>
      <c r="J199" s="17">
        <v>389</v>
      </c>
      <c r="K199" s="54">
        <f t="shared" si="2"/>
        <v>38.9</v>
      </c>
    </row>
    <row r="200" spans="2:11" ht="16.5" customHeight="1">
      <c r="B200" s="12"/>
      <c r="C200" s="87"/>
      <c r="D200" s="87"/>
      <c r="E200" s="15" t="s">
        <v>35</v>
      </c>
      <c r="F200" s="18" t="s">
        <v>36</v>
      </c>
      <c r="G200" s="17">
        <v>1000</v>
      </c>
      <c r="H200" s="19"/>
      <c r="I200" s="20"/>
      <c r="J200" s="17">
        <v>636</v>
      </c>
      <c r="K200" s="54">
        <f t="shared" si="2"/>
        <v>63.6</v>
      </c>
    </row>
    <row r="201" spans="2:11" ht="16.5" customHeight="1">
      <c r="B201" s="12"/>
      <c r="C201" s="13"/>
      <c r="D201" s="14"/>
      <c r="E201" s="15" t="s">
        <v>37</v>
      </c>
      <c r="F201" s="18" t="s">
        <v>38</v>
      </c>
      <c r="G201" s="83">
        <v>52042</v>
      </c>
      <c r="H201" s="83"/>
      <c r="I201" s="83"/>
      <c r="J201" s="17">
        <v>52042</v>
      </c>
      <c r="K201" s="54">
        <f t="shared" si="2"/>
        <v>100</v>
      </c>
    </row>
    <row r="202" spans="2:11" ht="16.5" customHeight="1">
      <c r="B202" s="7"/>
      <c r="C202" s="81" t="s">
        <v>139</v>
      </c>
      <c r="D202" s="81"/>
      <c r="E202" s="8"/>
      <c r="F202" s="9" t="s">
        <v>140</v>
      </c>
      <c r="G202" s="89">
        <f>SUM(G203:G213)</f>
        <v>244800</v>
      </c>
      <c r="H202" s="89"/>
      <c r="I202" s="89"/>
      <c r="J202" s="10">
        <f>SUM(J203:J213)</f>
        <v>195568.94</v>
      </c>
      <c r="K202" s="57">
        <f aca="true" t="shared" si="3" ref="K202:K254">SUM(J202/G202*100)</f>
        <v>79.889272875817</v>
      </c>
    </row>
    <row r="203" spans="2:11" ht="16.5" customHeight="1">
      <c r="B203" s="12"/>
      <c r="C203" s="26"/>
      <c r="D203" s="27"/>
      <c r="E203" s="15" t="s">
        <v>15</v>
      </c>
      <c r="F203" s="18" t="s">
        <v>16</v>
      </c>
      <c r="G203" s="83">
        <v>44000</v>
      </c>
      <c r="H203" s="83"/>
      <c r="I203" s="83"/>
      <c r="J203" s="17">
        <v>39500</v>
      </c>
      <c r="K203" s="54">
        <f t="shared" si="3"/>
        <v>89.77272727272727</v>
      </c>
    </row>
    <row r="204" spans="2:11" ht="16.5" customHeight="1">
      <c r="B204" s="12"/>
      <c r="C204" s="87"/>
      <c r="D204" s="87"/>
      <c r="E204" s="15" t="s">
        <v>17</v>
      </c>
      <c r="F204" s="18" t="s">
        <v>18</v>
      </c>
      <c r="G204" s="83">
        <v>3000</v>
      </c>
      <c r="H204" s="83"/>
      <c r="I204" s="83"/>
      <c r="J204" s="17">
        <v>3000</v>
      </c>
      <c r="K204" s="54">
        <f t="shared" si="3"/>
        <v>100</v>
      </c>
    </row>
    <row r="205" spans="2:11" ht="16.5" customHeight="1">
      <c r="B205" s="12"/>
      <c r="C205" s="87"/>
      <c r="D205" s="87"/>
      <c r="E205" s="15" t="s">
        <v>19</v>
      </c>
      <c r="F205" s="18" t="s">
        <v>20</v>
      </c>
      <c r="G205" s="83">
        <v>7400</v>
      </c>
      <c r="H205" s="83"/>
      <c r="I205" s="83"/>
      <c r="J205" s="17">
        <v>6228.5</v>
      </c>
      <c r="K205" s="54">
        <f t="shared" si="3"/>
        <v>84.16891891891892</v>
      </c>
    </row>
    <row r="206" spans="2:11" ht="16.5" customHeight="1">
      <c r="B206" s="12"/>
      <c r="C206" s="13"/>
      <c r="D206" s="14"/>
      <c r="E206" s="15" t="s">
        <v>21</v>
      </c>
      <c r="F206" s="18" t="s">
        <v>22</v>
      </c>
      <c r="G206" s="83">
        <v>1000</v>
      </c>
      <c r="H206" s="83"/>
      <c r="I206" s="83"/>
      <c r="J206" s="17">
        <v>885.83</v>
      </c>
      <c r="K206" s="54">
        <f t="shared" si="3"/>
        <v>88.583</v>
      </c>
    </row>
    <row r="207" spans="2:11" ht="16.5" customHeight="1">
      <c r="B207" s="12"/>
      <c r="C207" s="87"/>
      <c r="D207" s="87"/>
      <c r="E207" s="15" t="s">
        <v>25</v>
      </c>
      <c r="F207" s="18" t="s">
        <v>26</v>
      </c>
      <c r="G207" s="83">
        <v>160000</v>
      </c>
      <c r="H207" s="83"/>
      <c r="I207" s="83"/>
      <c r="J207" s="17">
        <v>129407.96</v>
      </c>
      <c r="K207" s="54">
        <f t="shared" si="3"/>
        <v>80.879975</v>
      </c>
    </row>
    <row r="208" spans="2:11" ht="16.5" customHeight="1">
      <c r="B208" s="12"/>
      <c r="C208" s="87"/>
      <c r="D208" s="87"/>
      <c r="E208" s="15" t="s">
        <v>84</v>
      </c>
      <c r="F208" s="18" t="s">
        <v>85</v>
      </c>
      <c r="G208" s="83">
        <v>100</v>
      </c>
      <c r="H208" s="83"/>
      <c r="I208" s="83"/>
      <c r="J208" s="17">
        <v>0</v>
      </c>
      <c r="K208" s="54">
        <f t="shared" si="3"/>
        <v>0</v>
      </c>
    </row>
    <row r="209" spans="2:11" ht="16.5" customHeight="1">
      <c r="B209" s="12"/>
      <c r="C209" s="13"/>
      <c r="D209" s="14"/>
      <c r="E209" s="15" t="s">
        <v>29</v>
      </c>
      <c r="F209" s="18" t="s">
        <v>30</v>
      </c>
      <c r="G209" s="83">
        <v>26000</v>
      </c>
      <c r="H209" s="83"/>
      <c r="I209" s="83"/>
      <c r="J209" s="17">
        <v>13628.65</v>
      </c>
      <c r="K209" s="54">
        <f t="shared" si="3"/>
        <v>52.417884615384615</v>
      </c>
    </row>
    <row r="210" spans="2:11" ht="16.5" customHeight="1">
      <c r="B210" s="12"/>
      <c r="C210" s="87"/>
      <c r="D210" s="87"/>
      <c r="E210" s="15" t="s">
        <v>33</v>
      </c>
      <c r="F210" s="18" t="s">
        <v>34</v>
      </c>
      <c r="G210" s="83">
        <v>100</v>
      </c>
      <c r="H210" s="83"/>
      <c r="I210" s="83"/>
      <c r="J210" s="17">
        <v>0</v>
      </c>
      <c r="K210" s="54">
        <f t="shared" si="3"/>
        <v>0</v>
      </c>
    </row>
    <row r="211" spans="2:11" ht="16.5" customHeight="1">
      <c r="B211" s="12"/>
      <c r="C211" s="87"/>
      <c r="D211" s="87"/>
      <c r="E211" s="15" t="s">
        <v>35</v>
      </c>
      <c r="F211" s="18" t="s">
        <v>36</v>
      </c>
      <c r="G211" s="83">
        <v>2000</v>
      </c>
      <c r="H211" s="83"/>
      <c r="I211" s="83"/>
      <c r="J211" s="17">
        <v>1818</v>
      </c>
      <c r="K211" s="54">
        <f t="shared" si="3"/>
        <v>90.9</v>
      </c>
    </row>
    <row r="212" spans="2:11" ht="16.5" customHeight="1">
      <c r="B212" s="12"/>
      <c r="C212" s="13"/>
      <c r="D212" s="14"/>
      <c r="E212" s="15" t="s">
        <v>37</v>
      </c>
      <c r="F212" s="18" t="s">
        <v>38</v>
      </c>
      <c r="G212" s="83">
        <v>1100</v>
      </c>
      <c r="H212" s="83"/>
      <c r="I212" s="83"/>
      <c r="J212" s="17">
        <v>1100</v>
      </c>
      <c r="K212" s="54">
        <f t="shared" si="3"/>
        <v>100</v>
      </c>
    </row>
    <row r="213" spans="2:11" ht="26.25" customHeight="1">
      <c r="B213" s="12"/>
      <c r="C213" s="96"/>
      <c r="D213" s="96"/>
      <c r="E213" s="15" t="s">
        <v>88</v>
      </c>
      <c r="F213" s="18" t="s">
        <v>89</v>
      </c>
      <c r="G213" s="83">
        <v>100</v>
      </c>
      <c r="H213" s="83"/>
      <c r="I213" s="83"/>
      <c r="J213" s="17">
        <v>0</v>
      </c>
      <c r="K213" s="54">
        <f t="shared" si="3"/>
        <v>0</v>
      </c>
    </row>
    <row r="214" spans="2:11" ht="16.5" customHeight="1">
      <c r="B214" s="7"/>
      <c r="C214" s="81" t="s">
        <v>141</v>
      </c>
      <c r="D214" s="81"/>
      <c r="E214" s="8"/>
      <c r="F214" s="9" t="s">
        <v>142</v>
      </c>
      <c r="G214" s="89">
        <f>SUM(G215)</f>
        <v>20000</v>
      </c>
      <c r="H214" s="89"/>
      <c r="I214" s="89"/>
      <c r="J214" s="10">
        <f>SUM(J215)</f>
        <v>19650</v>
      </c>
      <c r="K214" s="57">
        <f t="shared" si="3"/>
        <v>98.25</v>
      </c>
    </row>
    <row r="215" spans="2:11" ht="16.5" customHeight="1">
      <c r="B215" s="12"/>
      <c r="C215" s="30"/>
      <c r="D215" s="31"/>
      <c r="E215" s="15" t="s">
        <v>29</v>
      </c>
      <c r="F215" s="18" t="s">
        <v>30</v>
      </c>
      <c r="G215" s="83">
        <v>20000</v>
      </c>
      <c r="H215" s="83"/>
      <c r="I215" s="83"/>
      <c r="J215" s="17">
        <v>19650</v>
      </c>
      <c r="K215" s="54">
        <f t="shared" si="3"/>
        <v>98.25</v>
      </c>
    </row>
    <row r="216" spans="2:11" ht="16.5" customHeight="1">
      <c r="B216" s="7"/>
      <c r="C216" s="81" t="s">
        <v>143</v>
      </c>
      <c r="D216" s="81"/>
      <c r="E216" s="8"/>
      <c r="F216" s="9" t="s">
        <v>144</v>
      </c>
      <c r="G216" s="89">
        <f>SUM(G217:I225)</f>
        <v>426700</v>
      </c>
      <c r="H216" s="89"/>
      <c r="I216" s="89"/>
      <c r="J216" s="10">
        <f>SUM(J217:J225)</f>
        <v>391165.05000000005</v>
      </c>
      <c r="K216" s="57">
        <f t="shared" si="3"/>
        <v>91.6721467072885</v>
      </c>
    </row>
    <row r="217" spans="2:11" ht="16.5" customHeight="1">
      <c r="B217" s="12"/>
      <c r="C217" s="82"/>
      <c r="D217" s="82"/>
      <c r="E217" s="15" t="s">
        <v>15</v>
      </c>
      <c r="F217" s="18" t="s">
        <v>16</v>
      </c>
      <c r="G217" s="83">
        <v>192000</v>
      </c>
      <c r="H217" s="83"/>
      <c r="I217" s="83"/>
      <c r="J217" s="17">
        <v>168903.12</v>
      </c>
      <c r="K217" s="54">
        <f t="shared" si="3"/>
        <v>87.970375</v>
      </c>
    </row>
    <row r="218" spans="2:11" ht="16.5" customHeight="1">
      <c r="B218" s="12"/>
      <c r="C218" s="13"/>
      <c r="D218" s="14"/>
      <c r="E218" s="15" t="s">
        <v>17</v>
      </c>
      <c r="F218" s="18" t="s">
        <v>18</v>
      </c>
      <c r="G218" s="83">
        <v>15000</v>
      </c>
      <c r="H218" s="83"/>
      <c r="I218" s="83"/>
      <c r="J218" s="17">
        <v>13828.05</v>
      </c>
      <c r="K218" s="54">
        <f t="shared" si="3"/>
        <v>92.187</v>
      </c>
    </row>
    <row r="219" spans="2:11" ht="16.5" customHeight="1">
      <c r="B219" s="12"/>
      <c r="C219" s="87"/>
      <c r="D219" s="87"/>
      <c r="E219" s="15" t="s">
        <v>19</v>
      </c>
      <c r="F219" s="18" t="s">
        <v>20</v>
      </c>
      <c r="G219" s="83">
        <v>32000</v>
      </c>
      <c r="H219" s="83"/>
      <c r="I219" s="83"/>
      <c r="J219" s="17">
        <v>30452.28</v>
      </c>
      <c r="K219" s="54">
        <f t="shared" si="3"/>
        <v>95.16337499999999</v>
      </c>
    </row>
    <row r="220" spans="2:11" ht="16.5" customHeight="1">
      <c r="B220" s="12"/>
      <c r="C220" s="87"/>
      <c r="D220" s="87"/>
      <c r="E220" s="15" t="s">
        <v>21</v>
      </c>
      <c r="F220" s="18" t="s">
        <v>22</v>
      </c>
      <c r="G220" s="83">
        <v>4000</v>
      </c>
      <c r="H220" s="83"/>
      <c r="I220" s="83"/>
      <c r="J220" s="17">
        <v>2891.42</v>
      </c>
      <c r="K220" s="54">
        <f t="shared" si="3"/>
        <v>72.2855</v>
      </c>
    </row>
    <row r="221" spans="2:11" ht="16.5" customHeight="1">
      <c r="B221" s="12"/>
      <c r="C221" s="13"/>
      <c r="D221" s="14"/>
      <c r="E221" s="15" t="s">
        <v>49</v>
      </c>
      <c r="F221" s="18" t="s">
        <v>50</v>
      </c>
      <c r="G221" s="83">
        <v>100</v>
      </c>
      <c r="H221" s="83"/>
      <c r="I221" s="83"/>
      <c r="J221" s="17">
        <v>0</v>
      </c>
      <c r="K221" s="54">
        <f t="shared" si="3"/>
        <v>0</v>
      </c>
    </row>
    <row r="222" spans="2:11" ht="16.5" customHeight="1">
      <c r="B222" s="12"/>
      <c r="C222" s="87"/>
      <c r="D222" s="87"/>
      <c r="E222" s="15" t="s">
        <v>25</v>
      </c>
      <c r="F222" s="18" t="s">
        <v>26</v>
      </c>
      <c r="G222" s="83">
        <v>5000</v>
      </c>
      <c r="H222" s="83"/>
      <c r="I222" s="83"/>
      <c r="J222" s="17">
        <v>4993.48</v>
      </c>
      <c r="K222" s="54">
        <f t="shared" si="3"/>
        <v>99.86959999999999</v>
      </c>
    </row>
    <row r="223" spans="2:11" ht="16.5" customHeight="1">
      <c r="B223" s="12"/>
      <c r="C223" s="13"/>
      <c r="D223" s="14"/>
      <c r="E223" s="15" t="s">
        <v>133</v>
      </c>
      <c r="F223" s="18" t="s">
        <v>134</v>
      </c>
      <c r="G223" s="83">
        <v>171000</v>
      </c>
      <c r="H223" s="83"/>
      <c r="I223" s="83"/>
      <c r="J223" s="17">
        <v>163396.7</v>
      </c>
      <c r="K223" s="54">
        <f t="shared" si="3"/>
        <v>95.55362573099416</v>
      </c>
    </row>
    <row r="224" spans="2:11" ht="15.75" customHeight="1">
      <c r="B224" s="12"/>
      <c r="C224" s="87"/>
      <c r="D224" s="87"/>
      <c r="E224" s="15" t="s">
        <v>29</v>
      </c>
      <c r="F224" s="18" t="s">
        <v>30</v>
      </c>
      <c r="G224" s="83">
        <v>1000</v>
      </c>
      <c r="H224" s="83"/>
      <c r="I224" s="83"/>
      <c r="J224" s="17">
        <v>100</v>
      </c>
      <c r="K224" s="54">
        <f t="shared" si="3"/>
        <v>10</v>
      </c>
    </row>
    <row r="225" spans="2:11" ht="21.75" customHeight="1">
      <c r="B225" s="12"/>
      <c r="C225" s="96"/>
      <c r="D225" s="96"/>
      <c r="E225" s="15" t="s">
        <v>37</v>
      </c>
      <c r="F225" s="18" t="s">
        <v>38</v>
      </c>
      <c r="G225" s="83">
        <v>6600</v>
      </c>
      <c r="H225" s="83"/>
      <c r="I225" s="83"/>
      <c r="J225" s="17">
        <v>6600</v>
      </c>
      <c r="K225" s="54">
        <f t="shared" si="3"/>
        <v>100</v>
      </c>
    </row>
    <row r="226" spans="2:11" ht="16.5" customHeight="1">
      <c r="B226" s="12"/>
      <c r="C226" s="81" t="s">
        <v>145</v>
      </c>
      <c r="D226" s="81"/>
      <c r="E226" s="8"/>
      <c r="F226" s="9" t="s">
        <v>146</v>
      </c>
      <c r="G226" s="89">
        <v>184939</v>
      </c>
      <c r="H226" s="89"/>
      <c r="I226" s="89"/>
      <c r="J226" s="10">
        <v>184939</v>
      </c>
      <c r="K226" s="57">
        <f t="shared" si="3"/>
        <v>100</v>
      </c>
    </row>
    <row r="227" spans="2:11" ht="16.5" customHeight="1">
      <c r="B227" s="12"/>
      <c r="C227" s="82"/>
      <c r="D227" s="82"/>
      <c r="E227" s="15" t="s">
        <v>15</v>
      </c>
      <c r="F227" s="18" t="s">
        <v>16</v>
      </c>
      <c r="G227" s="17">
        <v>150398</v>
      </c>
      <c r="H227" s="19"/>
      <c r="I227" s="20"/>
      <c r="J227" s="17">
        <v>150398</v>
      </c>
      <c r="K227" s="54">
        <f t="shared" si="3"/>
        <v>100</v>
      </c>
    </row>
    <row r="228" spans="2:11" ht="16.5" customHeight="1">
      <c r="B228" s="12"/>
      <c r="C228" s="13"/>
      <c r="D228" s="14"/>
      <c r="E228" s="15" t="s">
        <v>19</v>
      </c>
      <c r="F228" s="18" t="s">
        <v>20</v>
      </c>
      <c r="G228" s="17">
        <v>25747</v>
      </c>
      <c r="H228" s="19"/>
      <c r="I228" s="20"/>
      <c r="J228" s="17">
        <v>25747</v>
      </c>
      <c r="K228" s="54">
        <f t="shared" si="3"/>
        <v>100</v>
      </c>
    </row>
    <row r="229" spans="2:11" ht="16.5" customHeight="1">
      <c r="B229" s="12"/>
      <c r="C229" s="87"/>
      <c r="D229" s="87"/>
      <c r="E229" s="15" t="s">
        <v>21</v>
      </c>
      <c r="F229" s="18" t="s">
        <v>22</v>
      </c>
      <c r="G229" s="17">
        <v>3794</v>
      </c>
      <c r="H229" s="19"/>
      <c r="I229" s="20"/>
      <c r="J229" s="17">
        <v>3794</v>
      </c>
      <c r="K229" s="54">
        <f t="shared" si="3"/>
        <v>100</v>
      </c>
    </row>
    <row r="230" spans="2:11" ht="16.5" customHeight="1">
      <c r="B230" s="12"/>
      <c r="C230" s="87"/>
      <c r="D230" s="87"/>
      <c r="E230" s="15" t="s">
        <v>25</v>
      </c>
      <c r="F230" s="18" t="s">
        <v>26</v>
      </c>
      <c r="G230" s="17">
        <v>5000</v>
      </c>
      <c r="H230" s="19"/>
      <c r="I230" s="20"/>
      <c r="J230" s="17">
        <v>5000</v>
      </c>
      <c r="K230" s="54">
        <f t="shared" si="3"/>
        <v>100</v>
      </c>
    </row>
    <row r="231" spans="2:11" ht="16.5" customHeight="1">
      <c r="B231" s="12"/>
      <c r="C231" s="81" t="s">
        <v>147</v>
      </c>
      <c r="D231" s="81"/>
      <c r="E231" s="8"/>
      <c r="F231" s="9" t="s">
        <v>146</v>
      </c>
      <c r="G231" s="89">
        <v>66522</v>
      </c>
      <c r="H231" s="89"/>
      <c r="I231" s="89"/>
      <c r="J231" s="10">
        <v>66522</v>
      </c>
      <c r="K231" s="57">
        <f t="shared" si="3"/>
        <v>100</v>
      </c>
    </row>
    <row r="232" spans="2:11" ht="16.5" customHeight="1">
      <c r="B232" s="12"/>
      <c r="C232" s="82"/>
      <c r="D232" s="82"/>
      <c r="E232" s="15" t="s">
        <v>15</v>
      </c>
      <c r="F232" s="18" t="s">
        <v>16</v>
      </c>
      <c r="G232" s="17">
        <v>53367</v>
      </c>
      <c r="H232" s="19"/>
      <c r="I232" s="20"/>
      <c r="J232" s="17">
        <v>53367</v>
      </c>
      <c r="K232" s="54">
        <f t="shared" si="3"/>
        <v>100</v>
      </c>
    </row>
    <row r="233" spans="2:11" ht="16.5" customHeight="1">
      <c r="B233" s="12"/>
      <c r="C233" s="13"/>
      <c r="D233" s="14"/>
      <c r="E233" s="15" t="s">
        <v>19</v>
      </c>
      <c r="F233" s="18" t="s">
        <v>20</v>
      </c>
      <c r="G233" s="17">
        <v>9174</v>
      </c>
      <c r="H233" s="19"/>
      <c r="I233" s="20"/>
      <c r="J233" s="17">
        <v>9174</v>
      </c>
      <c r="K233" s="54">
        <f t="shared" si="3"/>
        <v>100</v>
      </c>
    </row>
    <row r="234" spans="2:11" ht="16.5" customHeight="1">
      <c r="B234" s="12"/>
      <c r="C234" s="87"/>
      <c r="D234" s="87"/>
      <c r="E234" s="15" t="s">
        <v>21</v>
      </c>
      <c r="F234" s="18" t="s">
        <v>22</v>
      </c>
      <c r="G234" s="17">
        <v>1307</v>
      </c>
      <c r="H234" s="19"/>
      <c r="I234" s="20"/>
      <c r="J234" s="17">
        <v>1307</v>
      </c>
      <c r="K234" s="54">
        <f t="shared" si="3"/>
        <v>100</v>
      </c>
    </row>
    <row r="235" spans="2:11" ht="16.5" customHeight="1">
      <c r="B235" s="12"/>
      <c r="C235" s="87"/>
      <c r="D235" s="87"/>
      <c r="E235" s="15" t="s">
        <v>25</v>
      </c>
      <c r="F235" s="18" t="s">
        <v>26</v>
      </c>
      <c r="G235" s="17">
        <v>2000</v>
      </c>
      <c r="H235" s="19"/>
      <c r="I235" s="20"/>
      <c r="J235" s="17">
        <v>2000</v>
      </c>
      <c r="K235" s="54">
        <f t="shared" si="3"/>
        <v>100</v>
      </c>
    </row>
    <row r="236" spans="2:11" ht="16.5" customHeight="1">
      <c r="B236" s="12"/>
      <c r="C236" s="87"/>
      <c r="D236" s="87"/>
      <c r="E236" s="15" t="s">
        <v>125</v>
      </c>
      <c r="F236" s="18" t="s">
        <v>126</v>
      </c>
      <c r="G236" s="17">
        <v>674</v>
      </c>
      <c r="H236" s="19"/>
      <c r="I236" s="20"/>
      <c r="J236" s="17">
        <v>674</v>
      </c>
      <c r="K236" s="54">
        <f t="shared" si="3"/>
        <v>100</v>
      </c>
    </row>
    <row r="237" spans="2:11" ht="16.5" customHeight="1">
      <c r="B237" s="12"/>
      <c r="C237" s="95" t="s">
        <v>148</v>
      </c>
      <c r="D237" s="95"/>
      <c r="E237" s="34"/>
      <c r="F237" s="35" t="s">
        <v>48</v>
      </c>
      <c r="G237" s="89">
        <v>13000</v>
      </c>
      <c r="H237" s="89"/>
      <c r="I237" s="89"/>
      <c r="J237" s="10">
        <v>13000</v>
      </c>
      <c r="K237" s="57">
        <f t="shared" si="3"/>
        <v>100</v>
      </c>
    </row>
    <row r="238" spans="2:11" ht="21" customHeight="1">
      <c r="B238" s="12"/>
      <c r="C238" s="82"/>
      <c r="D238" s="82"/>
      <c r="E238" s="15" t="s">
        <v>37</v>
      </c>
      <c r="F238" s="18" t="s">
        <v>38</v>
      </c>
      <c r="G238" s="22">
        <v>13000</v>
      </c>
      <c r="H238" s="19"/>
      <c r="I238" s="20"/>
      <c r="J238" s="17">
        <v>13000</v>
      </c>
      <c r="K238" s="54">
        <f t="shared" si="3"/>
        <v>100</v>
      </c>
    </row>
    <row r="239" spans="2:11" ht="29.25" customHeight="1">
      <c r="B239" s="3" t="s">
        <v>149</v>
      </c>
      <c r="C239" s="94"/>
      <c r="D239" s="94"/>
      <c r="E239" s="3"/>
      <c r="F239" s="4" t="s">
        <v>150</v>
      </c>
      <c r="G239" s="88">
        <f>SUM(G240+G242)</f>
        <v>65400</v>
      </c>
      <c r="H239" s="88"/>
      <c r="I239" s="88"/>
      <c r="J239" s="5">
        <f>SUM(J240+J242)</f>
        <v>65376.17</v>
      </c>
      <c r="K239" s="56">
        <f t="shared" si="3"/>
        <v>99.96356269113149</v>
      </c>
    </row>
    <row r="240" spans="2:11" ht="6.75" customHeight="1" hidden="1">
      <c r="B240" s="7"/>
      <c r="C240"/>
      <c r="D240"/>
      <c r="E240"/>
      <c r="F240"/>
      <c r="G240"/>
      <c r="H240"/>
      <c r="I240"/>
      <c r="J240"/>
      <c r="K240" s="54" t="e">
        <f t="shared" si="3"/>
        <v>#DIV/0!</v>
      </c>
    </row>
    <row r="241" spans="2:11" ht="6.75" customHeight="1" hidden="1">
      <c r="B241" s="12"/>
      <c r="C241"/>
      <c r="D241"/>
      <c r="E241"/>
      <c r="F241"/>
      <c r="G241"/>
      <c r="H241"/>
      <c r="I241"/>
      <c r="J241"/>
      <c r="K241" s="54" t="e">
        <f t="shared" si="3"/>
        <v>#DIV/0!</v>
      </c>
    </row>
    <row r="242" spans="2:11" ht="19.5" customHeight="1">
      <c r="B242" s="7"/>
      <c r="C242" s="81" t="s">
        <v>151</v>
      </c>
      <c r="D242" s="81"/>
      <c r="E242" s="8"/>
      <c r="F242" s="9" t="s">
        <v>152</v>
      </c>
      <c r="G242" s="89">
        <f>SUM(G243:I248)</f>
        <v>65400</v>
      </c>
      <c r="H242" s="89"/>
      <c r="I242" s="89"/>
      <c r="J242" s="10">
        <v>65376.17</v>
      </c>
      <c r="K242" s="57">
        <f t="shared" si="3"/>
        <v>99.96356269113149</v>
      </c>
    </row>
    <row r="243" spans="2:11" ht="18" customHeight="1">
      <c r="B243" s="12"/>
      <c r="C243" s="26"/>
      <c r="D243" s="27"/>
      <c r="E243" s="15" t="s">
        <v>19</v>
      </c>
      <c r="F243" s="18" t="s">
        <v>20</v>
      </c>
      <c r="G243" s="83">
        <v>1726</v>
      </c>
      <c r="H243" s="83"/>
      <c r="I243" s="83"/>
      <c r="J243" s="17">
        <v>1725.47</v>
      </c>
      <c r="K243" s="54">
        <f t="shared" si="3"/>
        <v>99.96929316338354</v>
      </c>
    </row>
    <row r="244" spans="2:11" ht="16.5" customHeight="1">
      <c r="B244" s="12"/>
      <c r="C244" s="87"/>
      <c r="D244" s="87"/>
      <c r="E244" s="15" t="s">
        <v>21</v>
      </c>
      <c r="F244" s="18" t="s">
        <v>22</v>
      </c>
      <c r="G244" s="83">
        <v>248</v>
      </c>
      <c r="H244" s="83"/>
      <c r="I244" s="83"/>
      <c r="J244" s="17">
        <v>247.22</v>
      </c>
      <c r="K244" s="54">
        <f t="shared" si="3"/>
        <v>99.68548387096774</v>
      </c>
    </row>
    <row r="245" spans="2:11" ht="16.5" customHeight="1">
      <c r="B245" s="12"/>
      <c r="C245" s="87"/>
      <c r="D245" s="87"/>
      <c r="E245" s="15" t="s">
        <v>49</v>
      </c>
      <c r="F245" s="18" t="s">
        <v>50</v>
      </c>
      <c r="G245" s="83">
        <v>37804</v>
      </c>
      <c r="H245" s="83"/>
      <c r="I245" s="83"/>
      <c r="J245" s="17">
        <v>37796.48</v>
      </c>
      <c r="K245" s="54">
        <f t="shared" si="3"/>
        <v>99.9801079250873</v>
      </c>
    </row>
    <row r="246" spans="2:11" ht="17.25" customHeight="1">
      <c r="B246" s="12"/>
      <c r="C246" s="13"/>
      <c r="D246" s="14"/>
      <c r="E246" s="15" t="s">
        <v>25</v>
      </c>
      <c r="F246" s="18" t="s">
        <v>26</v>
      </c>
      <c r="G246" s="83">
        <v>13496</v>
      </c>
      <c r="H246" s="83"/>
      <c r="I246" s="83"/>
      <c r="J246" s="17">
        <v>13481</v>
      </c>
      <c r="K246" s="54">
        <f t="shared" si="3"/>
        <v>99.88885595732069</v>
      </c>
    </row>
    <row r="247" spans="2:11" ht="17.25" customHeight="1">
      <c r="B247" s="12"/>
      <c r="C247" s="13"/>
      <c r="D247" s="14"/>
      <c r="E247" s="15" t="s">
        <v>29</v>
      </c>
      <c r="F247" s="18" t="s">
        <v>30</v>
      </c>
      <c r="G247" s="83">
        <v>11636</v>
      </c>
      <c r="H247" s="83"/>
      <c r="I247" s="83"/>
      <c r="J247" s="17">
        <v>11636</v>
      </c>
      <c r="K247" s="54">
        <f t="shared" si="3"/>
        <v>100</v>
      </c>
    </row>
    <row r="248" spans="2:11" ht="17.25" customHeight="1">
      <c r="B248" s="12"/>
      <c r="C248" s="13"/>
      <c r="D248" s="14"/>
      <c r="E248" s="15" t="s">
        <v>33</v>
      </c>
      <c r="F248" s="18" t="s">
        <v>34</v>
      </c>
      <c r="G248" s="17">
        <v>490</v>
      </c>
      <c r="H248" s="17"/>
      <c r="I248" s="17"/>
      <c r="J248" s="17">
        <v>490</v>
      </c>
      <c r="K248" s="54">
        <f t="shared" si="3"/>
        <v>100</v>
      </c>
    </row>
    <row r="249" spans="2:11" ht="16.5" customHeight="1">
      <c r="B249" s="3" t="s">
        <v>153</v>
      </c>
      <c r="C249" s="28"/>
      <c r="D249" s="29"/>
      <c r="E249" s="3"/>
      <c r="F249" s="4" t="s">
        <v>154</v>
      </c>
      <c r="G249" s="88">
        <f>G250+G252+G254+G260+G269+G278+G280+G282+G284+G286+G300+G304</f>
        <v>6467382</v>
      </c>
      <c r="H249" s="88"/>
      <c r="I249" s="88"/>
      <c r="J249" s="5">
        <f>J250+J252+J254+J260+J269+J278+J280+J282+J284+J286+J300+J304</f>
        <v>6391966.02</v>
      </c>
      <c r="K249" s="56">
        <f t="shared" si="3"/>
        <v>98.83390249717736</v>
      </c>
    </row>
    <row r="250" spans="2:11" ht="16.5" customHeight="1">
      <c r="B250" s="7"/>
      <c r="C250" s="81" t="s">
        <v>155</v>
      </c>
      <c r="D250" s="81"/>
      <c r="E250" s="8"/>
      <c r="F250" s="9" t="s">
        <v>156</v>
      </c>
      <c r="G250" s="89">
        <f>SUM(G251)</f>
        <v>40000</v>
      </c>
      <c r="H250" s="89"/>
      <c r="I250" s="89"/>
      <c r="J250" s="10">
        <f>SUM(J251)</f>
        <v>38646.54</v>
      </c>
      <c r="K250" s="57">
        <f t="shared" si="3"/>
        <v>96.61635000000001</v>
      </c>
    </row>
    <row r="251" spans="2:11" ht="31.5" customHeight="1">
      <c r="B251" s="12"/>
      <c r="C251" s="90"/>
      <c r="D251" s="90"/>
      <c r="E251" s="15" t="s">
        <v>135</v>
      </c>
      <c r="F251" s="18" t="s">
        <v>136</v>
      </c>
      <c r="G251" s="83">
        <v>40000</v>
      </c>
      <c r="H251" s="83"/>
      <c r="I251" s="83"/>
      <c r="J251" s="17">
        <v>38646.54</v>
      </c>
      <c r="K251" s="54">
        <f t="shared" si="3"/>
        <v>96.61635000000001</v>
      </c>
    </row>
    <row r="252" spans="2:11" ht="22.5" customHeight="1">
      <c r="B252" s="7"/>
      <c r="C252" s="23" t="s">
        <v>157</v>
      </c>
      <c r="D252" s="24"/>
      <c r="E252" s="8"/>
      <c r="F252" s="9" t="s">
        <v>158</v>
      </c>
      <c r="G252" s="89">
        <v>700</v>
      </c>
      <c r="H252" s="89"/>
      <c r="I252" s="89"/>
      <c r="J252" s="10">
        <v>470</v>
      </c>
      <c r="K252" s="57">
        <f t="shared" si="3"/>
        <v>67.14285714285714</v>
      </c>
    </row>
    <row r="253" spans="2:11" ht="25.5" customHeight="1">
      <c r="B253" s="12"/>
      <c r="C253" s="13"/>
      <c r="D253" s="14"/>
      <c r="E253" s="15" t="s">
        <v>88</v>
      </c>
      <c r="F253" s="18" t="s">
        <v>89</v>
      </c>
      <c r="G253" s="83">
        <v>700</v>
      </c>
      <c r="H253" s="83"/>
      <c r="I253" s="83"/>
      <c r="J253" s="17">
        <v>470</v>
      </c>
      <c r="K253" s="54">
        <f t="shared" si="3"/>
        <v>67.14285714285714</v>
      </c>
    </row>
    <row r="254" spans="2:11" ht="18.75" customHeight="1">
      <c r="B254" s="12"/>
      <c r="C254" s="92" t="s">
        <v>159</v>
      </c>
      <c r="D254" s="92"/>
      <c r="E254" s="65"/>
      <c r="F254" s="66" t="s">
        <v>160</v>
      </c>
      <c r="G254" s="93">
        <v>65950</v>
      </c>
      <c r="H254" s="93"/>
      <c r="I254" s="93"/>
      <c r="J254" s="63">
        <v>51827.62</v>
      </c>
      <c r="K254" s="57">
        <f t="shared" si="3"/>
        <v>78.5862319939348</v>
      </c>
    </row>
    <row r="255" spans="2:11" ht="18.75" customHeight="1">
      <c r="B255" s="12"/>
      <c r="C255" s="82"/>
      <c r="D255" s="82"/>
      <c r="E255" s="15" t="s">
        <v>15</v>
      </c>
      <c r="F255" s="18" t="s">
        <v>16</v>
      </c>
      <c r="G255" s="83">
        <v>30424</v>
      </c>
      <c r="H255" s="83"/>
      <c r="I255" s="83"/>
      <c r="J255" s="17">
        <v>24626.3</v>
      </c>
      <c r="K255" s="54">
        <f>SUM(J255/G255*100)</f>
        <v>80.94366289771233</v>
      </c>
    </row>
    <row r="256" spans="2:11" ht="18.75" customHeight="1">
      <c r="B256" s="12"/>
      <c r="C256" s="87"/>
      <c r="D256" s="87"/>
      <c r="E256" s="15" t="s">
        <v>19</v>
      </c>
      <c r="F256" s="18" t="s">
        <v>20</v>
      </c>
      <c r="G256" s="17">
        <v>6938</v>
      </c>
      <c r="H256" s="17"/>
      <c r="I256" s="17"/>
      <c r="J256" s="17">
        <v>3879.34</v>
      </c>
      <c r="K256" s="54">
        <f aca="true" t="shared" si="4" ref="K256:K270">SUM(J256/G256*100)</f>
        <v>55.91438454886134</v>
      </c>
    </row>
    <row r="257" spans="2:11" ht="18.75" customHeight="1">
      <c r="B257" s="12"/>
      <c r="C257" s="13"/>
      <c r="D257" s="14"/>
      <c r="E257" s="15" t="s">
        <v>21</v>
      </c>
      <c r="F257" s="18" t="s">
        <v>22</v>
      </c>
      <c r="G257" s="17">
        <v>838</v>
      </c>
      <c r="H257" s="17"/>
      <c r="I257" s="17"/>
      <c r="J257" s="17">
        <v>760.61</v>
      </c>
      <c r="K257" s="54">
        <f t="shared" si="4"/>
        <v>90.76491646778044</v>
      </c>
    </row>
    <row r="258" spans="2:11" ht="36" customHeight="1">
      <c r="B258" s="12"/>
      <c r="C258" s="13"/>
      <c r="D258" s="14"/>
      <c r="E258" s="15" t="s">
        <v>135</v>
      </c>
      <c r="F258" s="18" t="s">
        <v>136</v>
      </c>
      <c r="G258" s="22">
        <v>25000</v>
      </c>
      <c r="H258" s="19"/>
      <c r="I258" s="20"/>
      <c r="J258" s="17">
        <v>20178.07</v>
      </c>
      <c r="K258" s="54">
        <f t="shared" si="4"/>
        <v>80.71228</v>
      </c>
    </row>
    <row r="259" spans="2:11" ht="21" customHeight="1">
      <c r="B259" s="12"/>
      <c r="C259" s="13"/>
      <c r="D259" s="14"/>
      <c r="E259" s="15" t="s">
        <v>33</v>
      </c>
      <c r="F259" s="18" t="s">
        <v>34</v>
      </c>
      <c r="G259" s="22">
        <v>2750</v>
      </c>
      <c r="H259" s="19"/>
      <c r="I259" s="20"/>
      <c r="J259" s="17">
        <v>2383.3</v>
      </c>
      <c r="K259" s="54">
        <f t="shared" si="4"/>
        <v>86.66545454545455</v>
      </c>
    </row>
    <row r="260" spans="2:11" ht="39" customHeight="1">
      <c r="B260" s="12"/>
      <c r="C260" s="23" t="s">
        <v>161</v>
      </c>
      <c r="D260" s="24"/>
      <c r="E260" s="8"/>
      <c r="F260" s="48" t="s">
        <v>165</v>
      </c>
      <c r="G260" s="89">
        <f>SUM(G261:I268)</f>
        <v>3312763</v>
      </c>
      <c r="H260" s="89"/>
      <c r="I260" s="89"/>
      <c r="J260" s="10">
        <f>SUM(J261:J268)</f>
        <v>3306639.9</v>
      </c>
      <c r="K260" s="57">
        <f t="shared" si="4"/>
        <v>99.81516637320568</v>
      </c>
    </row>
    <row r="261" spans="2:11" ht="17.25" customHeight="1">
      <c r="B261" s="12"/>
      <c r="C261" s="82"/>
      <c r="D261" s="82"/>
      <c r="E261" s="15" t="s">
        <v>162</v>
      </c>
      <c r="F261" s="18" t="s">
        <v>163</v>
      </c>
      <c r="G261" s="83">
        <v>3247927</v>
      </c>
      <c r="H261" s="83"/>
      <c r="I261" s="83"/>
      <c r="J261" s="17">
        <v>3241803.9</v>
      </c>
      <c r="K261" s="54">
        <f t="shared" si="4"/>
        <v>99.81147667419864</v>
      </c>
    </row>
    <row r="262" spans="2:11" ht="18" customHeight="1">
      <c r="B262" s="12"/>
      <c r="C262" s="87"/>
      <c r="D262" s="87"/>
      <c r="E262" s="15" t="s">
        <v>15</v>
      </c>
      <c r="F262" s="18" t="s">
        <v>16</v>
      </c>
      <c r="G262" s="83">
        <v>43471</v>
      </c>
      <c r="H262" s="83"/>
      <c r="I262" s="83"/>
      <c r="J262" s="17">
        <v>43471</v>
      </c>
      <c r="K262" s="54">
        <f t="shared" si="4"/>
        <v>100</v>
      </c>
    </row>
    <row r="263" spans="2:11" ht="16.5" customHeight="1">
      <c r="B263" s="12"/>
      <c r="C263" s="87"/>
      <c r="D263" s="87"/>
      <c r="E263" s="15" t="s">
        <v>19</v>
      </c>
      <c r="F263" s="18" t="s">
        <v>20</v>
      </c>
      <c r="G263" s="83">
        <v>6600</v>
      </c>
      <c r="H263" s="83"/>
      <c r="I263" s="83"/>
      <c r="J263" s="17">
        <v>6600</v>
      </c>
      <c r="K263" s="54">
        <f t="shared" si="4"/>
        <v>100</v>
      </c>
    </row>
    <row r="264" spans="2:11" ht="16.5" customHeight="1">
      <c r="B264" s="12"/>
      <c r="C264" s="87"/>
      <c r="D264" s="87"/>
      <c r="E264" s="15" t="s">
        <v>21</v>
      </c>
      <c r="F264" s="18" t="s">
        <v>22</v>
      </c>
      <c r="G264" s="83">
        <v>1100</v>
      </c>
      <c r="H264" s="83"/>
      <c r="I264" s="83"/>
      <c r="J264" s="17">
        <v>1100</v>
      </c>
      <c r="K264" s="54">
        <f t="shared" si="4"/>
        <v>100</v>
      </c>
    </row>
    <row r="265" spans="2:11" ht="16.5" customHeight="1">
      <c r="B265" s="12"/>
      <c r="C265" s="13"/>
      <c r="D265" s="14"/>
      <c r="E265" s="15" t="s">
        <v>25</v>
      </c>
      <c r="F265" s="18" t="s">
        <v>26</v>
      </c>
      <c r="G265" s="83">
        <v>11000</v>
      </c>
      <c r="H265" s="83"/>
      <c r="I265" s="83"/>
      <c r="J265" s="17">
        <v>11000</v>
      </c>
      <c r="K265" s="54">
        <f t="shared" si="4"/>
        <v>100</v>
      </c>
    </row>
    <row r="266" spans="2:11" ht="16.5" customHeight="1">
      <c r="B266" s="12"/>
      <c r="C266" s="13"/>
      <c r="D266" s="14"/>
      <c r="E266" s="15" t="s">
        <v>29</v>
      </c>
      <c r="F266" s="18" t="s">
        <v>30</v>
      </c>
      <c r="G266" s="17">
        <v>500</v>
      </c>
      <c r="H266" s="17"/>
      <c r="I266" s="17"/>
      <c r="J266" s="17">
        <v>500</v>
      </c>
      <c r="K266" s="54">
        <f t="shared" si="4"/>
        <v>100</v>
      </c>
    </row>
    <row r="267" spans="2:11" ht="15.75" customHeight="1">
      <c r="B267" s="12"/>
      <c r="C267" s="87"/>
      <c r="D267" s="87"/>
      <c r="E267" s="15" t="s">
        <v>33</v>
      </c>
      <c r="F267" s="18" t="s">
        <v>34</v>
      </c>
      <c r="G267" s="83">
        <v>365</v>
      </c>
      <c r="H267" s="83"/>
      <c r="I267" s="83"/>
      <c r="J267" s="17">
        <v>365</v>
      </c>
      <c r="K267" s="54">
        <f t="shared" si="4"/>
        <v>100</v>
      </c>
    </row>
    <row r="268" spans="2:11" ht="21.75" customHeight="1">
      <c r="B268" s="12"/>
      <c r="C268" s="87"/>
      <c r="D268" s="87"/>
      <c r="E268" s="15" t="s">
        <v>88</v>
      </c>
      <c r="F268" s="18" t="s">
        <v>89</v>
      </c>
      <c r="G268" s="83">
        <v>1800</v>
      </c>
      <c r="H268" s="83"/>
      <c r="I268" s="83"/>
      <c r="J268" s="17">
        <v>1800</v>
      </c>
      <c r="K268" s="54">
        <f t="shared" si="4"/>
        <v>100</v>
      </c>
    </row>
    <row r="269" spans="2:11" ht="44.25" customHeight="1">
      <c r="B269" s="7"/>
      <c r="C269" s="23" t="s">
        <v>164</v>
      </c>
      <c r="D269" s="24"/>
      <c r="E269" s="8"/>
      <c r="F269" s="9" t="s">
        <v>165</v>
      </c>
      <c r="G269" s="89">
        <f>SUM(G270:I277)</f>
        <v>2314751</v>
      </c>
      <c r="H269" s="89"/>
      <c r="I269" s="89"/>
      <c r="J269" s="10">
        <f>SUM(J270:J277)</f>
        <v>2309391.46</v>
      </c>
      <c r="K269" s="57">
        <f t="shared" si="4"/>
        <v>99.76846148894633</v>
      </c>
    </row>
    <row r="270" spans="2:11" ht="16.5" customHeight="1">
      <c r="B270" s="12"/>
      <c r="C270" s="82"/>
      <c r="D270" s="82"/>
      <c r="E270" s="15" t="s">
        <v>162</v>
      </c>
      <c r="F270" s="18" t="s">
        <v>163</v>
      </c>
      <c r="G270" s="83">
        <v>2177288</v>
      </c>
      <c r="H270" s="83"/>
      <c r="I270" s="83"/>
      <c r="J270" s="17">
        <v>2171928.46</v>
      </c>
      <c r="K270" s="54">
        <f t="shared" si="4"/>
        <v>99.75384331333291</v>
      </c>
    </row>
    <row r="271" spans="2:11" ht="15" customHeight="1">
      <c r="B271" s="12"/>
      <c r="C271" s="87"/>
      <c r="D271" s="87"/>
      <c r="E271" s="15" t="s">
        <v>15</v>
      </c>
      <c r="F271" s="18" t="s">
        <v>16</v>
      </c>
      <c r="G271" s="83">
        <v>40047</v>
      </c>
      <c r="H271" s="83"/>
      <c r="I271" s="83"/>
      <c r="J271" s="17">
        <v>40047</v>
      </c>
      <c r="K271" s="54">
        <f aca="true" t="shared" si="5" ref="K271:K283">SUM(J271/G271*100)</f>
        <v>100</v>
      </c>
    </row>
    <row r="272" spans="2:11" ht="15" customHeight="1">
      <c r="B272" s="12"/>
      <c r="C272" s="108"/>
      <c r="D272" s="109"/>
      <c r="E272" s="15" t="s">
        <v>17</v>
      </c>
      <c r="F272" s="18" t="s">
        <v>18</v>
      </c>
      <c r="G272" s="17">
        <v>3565</v>
      </c>
      <c r="H272" s="17"/>
      <c r="I272" s="17"/>
      <c r="J272" s="17">
        <v>3565</v>
      </c>
      <c r="K272" s="54">
        <f t="shared" si="5"/>
        <v>100</v>
      </c>
    </row>
    <row r="273" spans="2:11" ht="16.5" customHeight="1">
      <c r="B273" s="12"/>
      <c r="C273" s="87"/>
      <c r="D273" s="87"/>
      <c r="E273" s="15" t="s">
        <v>19</v>
      </c>
      <c r="F273" s="18" t="s">
        <v>20</v>
      </c>
      <c r="G273" s="83">
        <v>85200</v>
      </c>
      <c r="H273" s="83"/>
      <c r="I273" s="83"/>
      <c r="J273" s="17">
        <v>85200</v>
      </c>
      <c r="K273" s="54">
        <f t="shared" si="5"/>
        <v>100</v>
      </c>
    </row>
    <row r="274" spans="2:11" ht="16.5" customHeight="1">
      <c r="B274" s="12"/>
      <c r="C274" s="87"/>
      <c r="D274" s="87"/>
      <c r="E274" s="15" t="s">
        <v>21</v>
      </c>
      <c r="F274" s="18" t="s">
        <v>22</v>
      </c>
      <c r="G274" s="83">
        <v>535</v>
      </c>
      <c r="H274" s="83"/>
      <c r="I274" s="83"/>
      <c r="J274" s="17">
        <v>535</v>
      </c>
      <c r="K274" s="54">
        <f t="shared" si="5"/>
        <v>100</v>
      </c>
    </row>
    <row r="275" spans="2:11" ht="16.5" customHeight="1">
      <c r="B275" s="12"/>
      <c r="C275" s="13"/>
      <c r="D275" s="14"/>
      <c r="E275" s="15" t="s">
        <v>25</v>
      </c>
      <c r="F275" s="18" t="s">
        <v>26</v>
      </c>
      <c r="G275" s="83">
        <v>6308</v>
      </c>
      <c r="H275" s="83"/>
      <c r="I275" s="83"/>
      <c r="J275" s="17">
        <v>6308</v>
      </c>
      <c r="K275" s="54">
        <f t="shared" si="5"/>
        <v>100</v>
      </c>
    </row>
    <row r="276" spans="2:11" ht="21" customHeight="1">
      <c r="B276" s="12"/>
      <c r="C276" s="13"/>
      <c r="D276" s="14"/>
      <c r="E276" s="15" t="s">
        <v>37</v>
      </c>
      <c r="F276" s="18" t="s">
        <v>38</v>
      </c>
      <c r="G276" s="83">
        <v>1100</v>
      </c>
      <c r="H276" s="83"/>
      <c r="I276" s="83"/>
      <c r="J276" s="17">
        <v>1100</v>
      </c>
      <c r="K276" s="54">
        <f t="shared" si="5"/>
        <v>100</v>
      </c>
    </row>
    <row r="277" spans="2:11" ht="27" customHeight="1">
      <c r="B277" s="12"/>
      <c r="C277" s="87"/>
      <c r="D277" s="87"/>
      <c r="E277" s="15" t="s">
        <v>88</v>
      </c>
      <c r="F277" s="18" t="s">
        <v>89</v>
      </c>
      <c r="G277" s="83">
        <v>708</v>
      </c>
      <c r="H277" s="83"/>
      <c r="I277" s="83"/>
      <c r="J277" s="17">
        <v>708</v>
      </c>
      <c r="K277" s="54">
        <f t="shared" si="5"/>
        <v>100</v>
      </c>
    </row>
    <row r="278" spans="2:11" ht="61.5" customHeight="1">
      <c r="B278" s="7"/>
      <c r="C278" s="67" t="s">
        <v>166</v>
      </c>
      <c r="D278" s="68"/>
      <c r="E278" s="69"/>
      <c r="F278" s="70" t="s">
        <v>167</v>
      </c>
      <c r="G278" s="89">
        <f>SUM(G279)</f>
        <v>26836</v>
      </c>
      <c r="H278" s="89"/>
      <c r="I278" s="89"/>
      <c r="J278" s="57">
        <f>SUM(J279)</f>
        <v>26223.61</v>
      </c>
      <c r="K278" s="57">
        <f t="shared" si="5"/>
        <v>97.71802802205993</v>
      </c>
    </row>
    <row r="279" spans="2:11" ht="16.5" customHeight="1">
      <c r="B279" s="12"/>
      <c r="C279" s="90"/>
      <c r="D279" s="90"/>
      <c r="E279" s="15" t="s">
        <v>168</v>
      </c>
      <c r="F279" s="18" t="s">
        <v>169</v>
      </c>
      <c r="G279" s="83">
        <v>26836</v>
      </c>
      <c r="H279" s="83"/>
      <c r="I279" s="83"/>
      <c r="J279" s="17">
        <v>26223.61</v>
      </c>
      <c r="K279" s="54">
        <f t="shared" si="5"/>
        <v>97.71802802205993</v>
      </c>
    </row>
    <row r="280" spans="2:11" ht="22.5" customHeight="1">
      <c r="B280" s="7"/>
      <c r="C280" s="81" t="s">
        <v>170</v>
      </c>
      <c r="D280" s="81"/>
      <c r="E280" s="8"/>
      <c r="F280" s="9" t="s">
        <v>171</v>
      </c>
      <c r="G280" s="89">
        <f>SUM(G281)</f>
        <v>62000</v>
      </c>
      <c r="H280" s="89"/>
      <c r="I280" s="89"/>
      <c r="J280" s="10">
        <f>SUM(J281)</f>
        <v>53073.17</v>
      </c>
      <c r="K280" s="57">
        <f t="shared" si="5"/>
        <v>85.60188709677419</v>
      </c>
    </row>
    <row r="281" spans="2:11" ht="16.5" customHeight="1">
      <c r="B281" s="12"/>
      <c r="C281" s="30"/>
      <c r="D281" s="31"/>
      <c r="E281" s="15" t="s">
        <v>162</v>
      </c>
      <c r="F281" s="18" t="s">
        <v>163</v>
      </c>
      <c r="G281" s="83">
        <v>62000</v>
      </c>
      <c r="H281" s="83"/>
      <c r="I281" s="83"/>
      <c r="J281" s="17">
        <v>53073.17</v>
      </c>
      <c r="K281" s="54">
        <f t="shared" si="5"/>
        <v>85.60188709677419</v>
      </c>
    </row>
    <row r="282" spans="2:11" ht="16.5" customHeight="1">
      <c r="B282" s="7"/>
      <c r="C282" s="81" t="s">
        <v>172</v>
      </c>
      <c r="D282" s="81"/>
      <c r="E282" s="8"/>
      <c r="F282" s="9" t="s">
        <v>173</v>
      </c>
      <c r="G282" s="89">
        <f>SUM(G283)</f>
        <v>100</v>
      </c>
      <c r="H282" s="89"/>
      <c r="I282" s="89"/>
      <c r="J282" s="10">
        <f>SUM(J283)</f>
        <v>0</v>
      </c>
      <c r="K282" s="57">
        <f t="shared" si="5"/>
        <v>0</v>
      </c>
    </row>
    <row r="283" spans="2:11" ht="18" customHeight="1">
      <c r="B283" s="12"/>
      <c r="C283" s="90"/>
      <c r="D283" s="90"/>
      <c r="E283" s="15" t="s">
        <v>162</v>
      </c>
      <c r="F283" s="18" t="s">
        <v>163</v>
      </c>
      <c r="G283" s="83">
        <v>100</v>
      </c>
      <c r="H283" s="83"/>
      <c r="I283" s="83"/>
      <c r="J283" s="17">
        <v>0</v>
      </c>
      <c r="K283" s="54">
        <f t="shared" si="5"/>
        <v>0</v>
      </c>
    </row>
    <row r="284" spans="2:11" ht="23.25" customHeight="1">
      <c r="B284" s="7"/>
      <c r="C284" s="23" t="s">
        <v>174</v>
      </c>
      <c r="D284" s="24"/>
      <c r="E284" s="8"/>
      <c r="F284" s="9" t="s">
        <v>175</v>
      </c>
      <c r="G284" s="89">
        <f>SUM(G285)</f>
        <v>182730</v>
      </c>
      <c r="H284" s="89"/>
      <c r="I284" s="89"/>
      <c r="J284" s="10">
        <f>SUM(J285)</f>
        <v>182231.51</v>
      </c>
      <c r="K284" s="57">
        <f>SUM(J284/G284*100)</f>
        <v>99.7271985990259</v>
      </c>
    </row>
    <row r="285" spans="2:11" ht="16.5" customHeight="1">
      <c r="B285" s="12"/>
      <c r="C285" s="90"/>
      <c r="D285" s="90"/>
      <c r="E285" s="15" t="s">
        <v>162</v>
      </c>
      <c r="F285" s="18" t="s">
        <v>163</v>
      </c>
      <c r="G285" s="83">
        <v>182730</v>
      </c>
      <c r="H285" s="83"/>
      <c r="I285" s="83"/>
      <c r="J285" s="17">
        <v>182231.51</v>
      </c>
      <c r="K285" s="54">
        <f>SUM(J285/G285*100)</f>
        <v>99.7271985990259</v>
      </c>
    </row>
    <row r="286" spans="2:11" ht="16.5" customHeight="1">
      <c r="B286" s="7"/>
      <c r="C286" s="81" t="s">
        <v>176</v>
      </c>
      <c r="D286" s="81"/>
      <c r="E286" s="8"/>
      <c r="F286" s="9" t="s">
        <v>177</v>
      </c>
      <c r="G286" s="89">
        <f>SUM(G287:I299)</f>
        <v>332299</v>
      </c>
      <c r="H286" s="89"/>
      <c r="I286" s="89"/>
      <c r="J286" s="10">
        <f>SUM(J287:J299)</f>
        <v>300406.68999999994</v>
      </c>
      <c r="K286" s="57">
        <f>SUM(J286/G286*100)</f>
        <v>90.40252603829681</v>
      </c>
    </row>
    <row r="287" spans="2:11" ht="18.75" customHeight="1">
      <c r="B287" s="12"/>
      <c r="C287" s="26"/>
      <c r="D287" s="27"/>
      <c r="E287" s="15" t="s">
        <v>13</v>
      </c>
      <c r="F287" s="18" t="s">
        <v>124</v>
      </c>
      <c r="G287" s="83">
        <v>2500</v>
      </c>
      <c r="H287" s="83"/>
      <c r="I287" s="83"/>
      <c r="J287" s="17">
        <v>1017.25</v>
      </c>
      <c r="K287" s="54">
        <f aca="true" t="shared" si="6" ref="K287:K299">SUM(J287/G287*100)</f>
        <v>40.69</v>
      </c>
    </row>
    <row r="288" spans="2:11" ht="16.5" customHeight="1">
      <c r="B288" s="12"/>
      <c r="C288" s="87"/>
      <c r="D288" s="87"/>
      <c r="E288" s="15" t="s">
        <v>15</v>
      </c>
      <c r="F288" s="18" t="s">
        <v>16</v>
      </c>
      <c r="G288" s="83">
        <v>215749</v>
      </c>
      <c r="H288" s="83"/>
      <c r="I288" s="83"/>
      <c r="J288" s="17">
        <v>202572.66</v>
      </c>
      <c r="K288" s="54">
        <f t="shared" si="6"/>
        <v>93.89274573694432</v>
      </c>
    </row>
    <row r="289" spans="2:11" ht="18.75" customHeight="1">
      <c r="B289" s="12"/>
      <c r="C289" s="87"/>
      <c r="D289" s="87"/>
      <c r="E289" s="15" t="s">
        <v>17</v>
      </c>
      <c r="F289" s="18" t="s">
        <v>18</v>
      </c>
      <c r="G289" s="83">
        <v>18000</v>
      </c>
      <c r="H289" s="83"/>
      <c r="I289" s="83"/>
      <c r="J289" s="17">
        <v>17913.81</v>
      </c>
      <c r="K289" s="54">
        <f t="shared" si="6"/>
        <v>99.52116666666667</v>
      </c>
    </row>
    <row r="290" spans="2:11" ht="16.5" customHeight="1">
      <c r="B290" s="12"/>
      <c r="C290" s="13"/>
      <c r="D290" s="14"/>
      <c r="E290" s="15" t="s">
        <v>19</v>
      </c>
      <c r="F290" s="18" t="s">
        <v>20</v>
      </c>
      <c r="G290" s="83">
        <v>44600</v>
      </c>
      <c r="H290" s="83"/>
      <c r="I290" s="83"/>
      <c r="J290" s="17">
        <v>35076.33</v>
      </c>
      <c r="K290" s="54">
        <f t="shared" si="6"/>
        <v>78.6464798206278</v>
      </c>
    </row>
    <row r="291" spans="2:11" ht="16.5" customHeight="1">
      <c r="B291" s="12"/>
      <c r="C291" s="13"/>
      <c r="D291" s="14"/>
      <c r="E291" s="15" t="s">
        <v>21</v>
      </c>
      <c r="F291" s="18" t="s">
        <v>22</v>
      </c>
      <c r="G291" s="83">
        <v>6900</v>
      </c>
      <c r="H291" s="83"/>
      <c r="I291" s="83"/>
      <c r="J291" s="17">
        <v>6900</v>
      </c>
      <c r="K291" s="54">
        <f t="shared" si="6"/>
        <v>100</v>
      </c>
    </row>
    <row r="292" spans="2:11" ht="16.5" customHeight="1">
      <c r="B292" s="12"/>
      <c r="C292" s="13"/>
      <c r="D292" s="14"/>
      <c r="E292" s="15" t="s">
        <v>25</v>
      </c>
      <c r="F292" s="18" t="s">
        <v>26</v>
      </c>
      <c r="G292" s="83">
        <v>14500</v>
      </c>
      <c r="H292" s="83"/>
      <c r="I292" s="83"/>
      <c r="J292" s="17">
        <v>11559.85</v>
      </c>
      <c r="K292" s="54">
        <f t="shared" si="6"/>
        <v>79.72310344827586</v>
      </c>
    </row>
    <row r="293" spans="2:11" ht="16.5" customHeight="1">
      <c r="B293" s="12"/>
      <c r="C293" s="13"/>
      <c r="D293" s="14"/>
      <c r="E293" s="15" t="s">
        <v>84</v>
      </c>
      <c r="F293" s="18" t="s">
        <v>85</v>
      </c>
      <c r="G293" s="17">
        <v>500</v>
      </c>
      <c r="H293" s="17"/>
      <c r="I293" s="17"/>
      <c r="J293" s="17">
        <v>90</v>
      </c>
      <c r="K293" s="54">
        <f t="shared" si="6"/>
        <v>18</v>
      </c>
    </row>
    <row r="294" spans="2:11" ht="16.5" customHeight="1">
      <c r="B294" s="12"/>
      <c r="C294" s="13"/>
      <c r="D294" s="14"/>
      <c r="E294" s="15" t="s">
        <v>29</v>
      </c>
      <c r="F294" s="18" t="s">
        <v>30</v>
      </c>
      <c r="G294" s="83">
        <v>12000</v>
      </c>
      <c r="H294" s="83"/>
      <c r="I294" s="83"/>
      <c r="J294" s="17">
        <v>11068.61</v>
      </c>
      <c r="K294" s="54">
        <f t="shared" si="6"/>
        <v>92.23841666666667</v>
      </c>
    </row>
    <row r="295" spans="2:11" ht="18" customHeight="1">
      <c r="B295" s="12"/>
      <c r="C295" s="87"/>
      <c r="D295" s="87"/>
      <c r="E295" s="15" t="s">
        <v>31</v>
      </c>
      <c r="F295" s="18" t="s">
        <v>32</v>
      </c>
      <c r="G295" s="83">
        <v>950</v>
      </c>
      <c r="H295" s="83"/>
      <c r="I295" s="83"/>
      <c r="J295" s="17">
        <v>666.44</v>
      </c>
      <c r="K295" s="54">
        <f t="shared" si="6"/>
        <v>70.15157894736844</v>
      </c>
    </row>
    <row r="296" spans="2:11" ht="16.5" customHeight="1">
      <c r="B296" s="12"/>
      <c r="C296" s="13"/>
      <c r="D296" s="14"/>
      <c r="E296" s="15" t="s">
        <v>33</v>
      </c>
      <c r="F296" s="18" t="s">
        <v>34</v>
      </c>
      <c r="G296" s="83">
        <v>8900</v>
      </c>
      <c r="H296" s="83"/>
      <c r="I296" s="83"/>
      <c r="J296" s="17">
        <v>6091.74</v>
      </c>
      <c r="K296" s="54">
        <f t="shared" si="6"/>
        <v>68.44651685393258</v>
      </c>
    </row>
    <row r="297" spans="2:11" ht="16.5" customHeight="1">
      <c r="B297" s="12"/>
      <c r="C297" s="13"/>
      <c r="D297" s="14"/>
      <c r="E297" s="15" t="s">
        <v>35</v>
      </c>
      <c r="F297" s="18" t="s">
        <v>36</v>
      </c>
      <c r="G297" s="17">
        <v>100</v>
      </c>
      <c r="H297" s="17"/>
      <c r="I297" s="17"/>
      <c r="J297" s="17">
        <v>0</v>
      </c>
      <c r="K297" s="54">
        <f t="shared" si="6"/>
        <v>0</v>
      </c>
    </row>
    <row r="298" spans="2:11" ht="24" customHeight="1">
      <c r="B298" s="12"/>
      <c r="C298" s="87"/>
      <c r="D298" s="87"/>
      <c r="E298" s="15" t="s">
        <v>37</v>
      </c>
      <c r="F298" s="18" t="s">
        <v>38</v>
      </c>
      <c r="G298" s="83">
        <v>6600</v>
      </c>
      <c r="H298" s="83"/>
      <c r="I298" s="83"/>
      <c r="J298" s="17">
        <v>6600</v>
      </c>
      <c r="K298" s="54">
        <f t="shared" si="6"/>
        <v>100</v>
      </c>
    </row>
    <row r="299" spans="2:11" ht="24.75" customHeight="1">
      <c r="B299" s="12"/>
      <c r="C299" s="87"/>
      <c r="D299" s="87"/>
      <c r="E299" s="15" t="s">
        <v>88</v>
      </c>
      <c r="F299" s="18" t="s">
        <v>89</v>
      </c>
      <c r="G299" s="83">
        <v>1000</v>
      </c>
      <c r="H299" s="83"/>
      <c r="I299" s="83"/>
      <c r="J299" s="17">
        <v>850</v>
      </c>
      <c r="K299" s="54">
        <f t="shared" si="6"/>
        <v>85</v>
      </c>
    </row>
    <row r="300" spans="2:11" ht="26.25" customHeight="1">
      <c r="B300" s="7"/>
      <c r="C300" s="23" t="s">
        <v>178</v>
      </c>
      <c r="D300" s="24"/>
      <c r="E300" s="8"/>
      <c r="F300" s="9" t="s">
        <v>179</v>
      </c>
      <c r="G300" s="89">
        <f>SUM(G301:I303)</f>
        <v>10140</v>
      </c>
      <c r="H300" s="89"/>
      <c r="I300" s="89"/>
      <c r="J300" s="10">
        <f>SUM(J301:J303)</f>
        <v>10140</v>
      </c>
      <c r="K300" s="57">
        <f aca="true" t="shared" si="7" ref="K300:K334">SUM(J300/G300*100)</f>
        <v>100</v>
      </c>
    </row>
    <row r="301" spans="2:11" ht="16.5" customHeight="1">
      <c r="B301" s="12"/>
      <c r="C301" s="13"/>
      <c r="D301" s="14"/>
      <c r="E301" s="15" t="s">
        <v>19</v>
      </c>
      <c r="F301" s="18" t="s">
        <v>20</v>
      </c>
      <c r="G301" s="83">
        <v>1530</v>
      </c>
      <c r="H301" s="83"/>
      <c r="I301" s="83"/>
      <c r="J301" s="17">
        <v>1530</v>
      </c>
      <c r="K301" s="54">
        <f t="shared" si="7"/>
        <v>100</v>
      </c>
    </row>
    <row r="302" spans="2:11" ht="16.5" customHeight="1">
      <c r="B302" s="12"/>
      <c r="C302" s="87"/>
      <c r="D302" s="87"/>
      <c r="E302" s="15" t="s">
        <v>21</v>
      </c>
      <c r="F302" s="18" t="s">
        <v>22</v>
      </c>
      <c r="G302" s="83">
        <v>210</v>
      </c>
      <c r="H302" s="83"/>
      <c r="I302" s="83"/>
      <c r="J302" s="17">
        <v>210</v>
      </c>
      <c r="K302" s="54">
        <f t="shared" si="7"/>
        <v>100</v>
      </c>
    </row>
    <row r="303" spans="2:11" ht="16.5" customHeight="1">
      <c r="B303" s="12"/>
      <c r="C303" s="13"/>
      <c r="D303" s="14"/>
      <c r="E303" s="15" t="s">
        <v>49</v>
      </c>
      <c r="F303" s="18" t="s">
        <v>50</v>
      </c>
      <c r="G303" s="83">
        <v>8400</v>
      </c>
      <c r="H303" s="83"/>
      <c r="I303" s="83"/>
      <c r="J303" s="17">
        <v>8400</v>
      </c>
      <c r="K303" s="54">
        <f t="shared" si="7"/>
        <v>100</v>
      </c>
    </row>
    <row r="304" spans="2:11" ht="16.5" customHeight="1">
      <c r="B304" s="7"/>
      <c r="C304" s="23" t="s">
        <v>180</v>
      </c>
      <c r="D304" s="24"/>
      <c r="E304" s="8"/>
      <c r="F304" s="9" t="s">
        <v>48</v>
      </c>
      <c r="G304" s="89">
        <v>119113</v>
      </c>
      <c r="H304" s="89"/>
      <c r="I304" s="89"/>
      <c r="J304" s="10">
        <v>112915.52</v>
      </c>
      <c r="K304" s="57">
        <f t="shared" si="7"/>
        <v>94.7969743017135</v>
      </c>
    </row>
    <row r="305" spans="2:11" ht="16.5" customHeight="1">
      <c r="B305" s="12"/>
      <c r="C305" s="110"/>
      <c r="D305" s="111"/>
      <c r="E305" s="15" t="s">
        <v>162</v>
      </c>
      <c r="F305" s="18" t="s">
        <v>163</v>
      </c>
      <c r="G305" s="83">
        <v>119000</v>
      </c>
      <c r="H305" s="83"/>
      <c r="I305" s="83"/>
      <c r="J305" s="17">
        <v>112824.4</v>
      </c>
      <c r="K305" s="54">
        <f t="shared" si="7"/>
        <v>94.81042016806722</v>
      </c>
    </row>
    <row r="306" spans="2:11" ht="16.5" customHeight="1">
      <c r="B306" s="12"/>
      <c r="C306" s="112"/>
      <c r="D306" s="113"/>
      <c r="E306" s="15" t="s">
        <v>25</v>
      </c>
      <c r="F306" s="18" t="s">
        <v>26</v>
      </c>
      <c r="G306" s="83">
        <v>113</v>
      </c>
      <c r="H306" s="83"/>
      <c r="I306" s="83"/>
      <c r="J306" s="17">
        <v>91.12</v>
      </c>
      <c r="K306" s="54">
        <f t="shared" si="7"/>
        <v>80.63716814159292</v>
      </c>
    </row>
    <row r="307" spans="2:12" ht="16.5" customHeight="1">
      <c r="B307" s="3" t="s">
        <v>181</v>
      </c>
      <c r="C307" s="91"/>
      <c r="D307" s="91"/>
      <c r="E307" s="3"/>
      <c r="F307" s="4" t="s">
        <v>182</v>
      </c>
      <c r="G307" s="88">
        <f>G308</f>
        <v>124979</v>
      </c>
      <c r="H307" s="88"/>
      <c r="I307" s="88"/>
      <c r="J307" s="53">
        <f>J308</f>
        <v>119359.4</v>
      </c>
      <c r="K307" s="75">
        <f t="shared" si="7"/>
        <v>95.50356459885259</v>
      </c>
      <c r="L307" s="50"/>
    </row>
    <row r="308" spans="2:11" ht="16.5" customHeight="1">
      <c r="B308" s="7"/>
      <c r="C308" s="81" t="s">
        <v>183</v>
      </c>
      <c r="D308" s="81"/>
      <c r="E308" s="8"/>
      <c r="F308" s="9" t="s">
        <v>184</v>
      </c>
      <c r="G308" s="89">
        <v>124979</v>
      </c>
      <c r="H308" s="89"/>
      <c r="I308" s="89"/>
      <c r="J308" s="10">
        <v>119359.4</v>
      </c>
      <c r="K308" s="57">
        <f t="shared" si="7"/>
        <v>95.50356459885259</v>
      </c>
    </row>
    <row r="309" spans="2:11" ht="16.5" customHeight="1">
      <c r="B309" s="7"/>
      <c r="C309" s="114"/>
      <c r="D309" s="115"/>
      <c r="E309" s="36" t="s">
        <v>185</v>
      </c>
      <c r="F309" s="37" t="s">
        <v>186</v>
      </c>
      <c r="G309" s="38">
        <v>124304</v>
      </c>
      <c r="H309" s="39"/>
      <c r="I309" s="40"/>
      <c r="J309" s="41">
        <v>118684.4</v>
      </c>
      <c r="K309" s="54">
        <f t="shared" si="7"/>
        <v>95.47914789548204</v>
      </c>
    </row>
    <row r="310" spans="2:11" ht="21.75" customHeight="1">
      <c r="B310" s="12"/>
      <c r="C310" s="116"/>
      <c r="D310" s="117"/>
      <c r="E310" s="15" t="s">
        <v>187</v>
      </c>
      <c r="F310" s="18" t="s">
        <v>188</v>
      </c>
      <c r="G310" s="83">
        <v>675</v>
      </c>
      <c r="H310" s="83"/>
      <c r="I310" s="83"/>
      <c r="J310" s="17">
        <v>675</v>
      </c>
      <c r="K310" s="54">
        <f t="shared" si="7"/>
        <v>100</v>
      </c>
    </row>
    <row r="311" spans="2:11" ht="16.5" customHeight="1">
      <c r="B311" s="3" t="s">
        <v>189</v>
      </c>
      <c r="C311" s="91"/>
      <c r="D311" s="91"/>
      <c r="E311" s="3"/>
      <c r="F311" s="4" t="s">
        <v>190</v>
      </c>
      <c r="G311" s="88">
        <f>G312+G318+G322+G325</f>
        <v>353610</v>
      </c>
      <c r="H311" s="88"/>
      <c r="I311" s="88"/>
      <c r="J311" s="5">
        <f>J312+J318+J322+J325</f>
        <v>293090.50999999995</v>
      </c>
      <c r="K311" s="72">
        <f t="shared" si="7"/>
        <v>82.88524362998783</v>
      </c>
    </row>
    <row r="312" spans="2:12" ht="14.25" customHeight="1">
      <c r="B312" s="7"/>
      <c r="C312" s="81" t="s">
        <v>191</v>
      </c>
      <c r="D312" s="81"/>
      <c r="E312" s="8"/>
      <c r="F312" s="9" t="s">
        <v>192</v>
      </c>
      <c r="G312" s="89">
        <f>SUM(G313:I317)</f>
        <v>202000</v>
      </c>
      <c r="H312" s="89"/>
      <c r="I312" s="89"/>
      <c r="J312" s="51">
        <v>201343.61</v>
      </c>
      <c r="K312" s="71"/>
      <c r="L312" s="52"/>
    </row>
    <row r="313" spans="2:11" ht="15.75" customHeight="1">
      <c r="B313" s="7"/>
      <c r="C313" s="90"/>
      <c r="D313" s="90"/>
      <c r="E313" s="42" t="s">
        <v>15</v>
      </c>
      <c r="F313" s="18" t="s">
        <v>16</v>
      </c>
      <c r="G313" s="43">
        <v>16000</v>
      </c>
      <c r="H313" s="44"/>
      <c r="I313" s="45"/>
      <c r="J313" s="46">
        <v>16000</v>
      </c>
      <c r="K313" s="54">
        <f t="shared" si="7"/>
        <v>100</v>
      </c>
    </row>
    <row r="314" spans="2:11" ht="17.25" customHeight="1">
      <c r="B314" s="7"/>
      <c r="C314" s="90"/>
      <c r="D314" s="90"/>
      <c r="E314" s="42" t="s">
        <v>19</v>
      </c>
      <c r="F314" s="18" t="s">
        <v>20</v>
      </c>
      <c r="G314" s="43">
        <v>2000</v>
      </c>
      <c r="H314" s="44"/>
      <c r="I314" s="45"/>
      <c r="J314" s="46">
        <v>2000</v>
      </c>
      <c r="K314" s="54">
        <f t="shared" si="7"/>
        <v>100</v>
      </c>
    </row>
    <row r="315" spans="2:11" ht="18" customHeight="1">
      <c r="B315" s="7"/>
      <c r="C315" s="90"/>
      <c r="D315" s="90"/>
      <c r="E315" s="42" t="s">
        <v>21</v>
      </c>
      <c r="F315" s="18" t="s">
        <v>22</v>
      </c>
      <c r="G315" s="43">
        <v>500</v>
      </c>
      <c r="H315" s="44"/>
      <c r="I315" s="45"/>
      <c r="J315" s="46">
        <v>446.09</v>
      </c>
      <c r="K315" s="54">
        <f t="shared" si="7"/>
        <v>89.218</v>
      </c>
    </row>
    <row r="316" spans="2:11" ht="16.5" customHeight="1">
      <c r="B316" s="12"/>
      <c r="C316" s="90"/>
      <c r="D316" s="90"/>
      <c r="E316" s="15" t="s">
        <v>25</v>
      </c>
      <c r="F316" s="18" t="s">
        <v>26</v>
      </c>
      <c r="G316" s="83">
        <v>2000</v>
      </c>
      <c r="H316" s="83"/>
      <c r="I316" s="83"/>
      <c r="J316" s="17">
        <v>1845</v>
      </c>
      <c r="K316" s="54">
        <f t="shared" si="7"/>
        <v>92.25</v>
      </c>
    </row>
    <row r="317" spans="2:11" ht="16.5" customHeight="1">
      <c r="B317" s="12"/>
      <c r="C317" s="90"/>
      <c r="D317" s="90"/>
      <c r="E317" s="15" t="s">
        <v>29</v>
      </c>
      <c r="F317" s="18" t="s">
        <v>30</v>
      </c>
      <c r="G317" s="83">
        <v>181500</v>
      </c>
      <c r="H317" s="83"/>
      <c r="I317" s="83"/>
      <c r="J317" s="17">
        <v>181052.52</v>
      </c>
      <c r="K317" s="54">
        <f t="shared" si="7"/>
        <v>99.75345454545455</v>
      </c>
    </row>
    <row r="318" spans="2:11" ht="16.5" customHeight="1">
      <c r="B318" s="7"/>
      <c r="C318" s="81" t="s">
        <v>193</v>
      </c>
      <c r="D318" s="81"/>
      <c r="E318" s="8"/>
      <c r="F318" s="9" t="s">
        <v>194</v>
      </c>
      <c r="G318" s="89">
        <f>SUM(G319:I321)</f>
        <v>116110</v>
      </c>
      <c r="H318" s="89"/>
      <c r="I318" s="89"/>
      <c r="J318" s="10">
        <f>SUM(J319:J321)</f>
        <v>65277.17</v>
      </c>
      <c r="K318" s="57">
        <f t="shared" si="7"/>
        <v>56.22011024028938</v>
      </c>
    </row>
    <row r="319" spans="2:11" ht="19.5" customHeight="1">
      <c r="B319" s="12"/>
      <c r="C319" s="82"/>
      <c r="D319" s="82"/>
      <c r="E319" s="15" t="s">
        <v>25</v>
      </c>
      <c r="F319" s="18" t="s">
        <v>26</v>
      </c>
      <c r="G319" s="83">
        <v>28110</v>
      </c>
      <c r="H319" s="83"/>
      <c r="I319" s="83"/>
      <c r="J319" s="17">
        <v>6877.27</v>
      </c>
      <c r="K319" s="54">
        <f t="shared" si="7"/>
        <v>24.465563856278905</v>
      </c>
    </row>
    <row r="320" spans="2:11" ht="16.5" customHeight="1">
      <c r="B320" s="12"/>
      <c r="C320" s="13"/>
      <c r="D320" s="14"/>
      <c r="E320" s="15" t="s">
        <v>27</v>
      </c>
      <c r="F320" s="18" t="s">
        <v>28</v>
      </c>
      <c r="G320" s="83">
        <v>80000</v>
      </c>
      <c r="H320" s="83"/>
      <c r="I320" s="83"/>
      <c r="J320" s="17">
        <v>55130.15</v>
      </c>
      <c r="K320" s="54">
        <f t="shared" si="7"/>
        <v>68.9126875</v>
      </c>
    </row>
    <row r="321" spans="2:11" ht="16.5" customHeight="1">
      <c r="B321" s="12"/>
      <c r="C321" s="87"/>
      <c r="D321" s="87"/>
      <c r="E321" s="15" t="s">
        <v>29</v>
      </c>
      <c r="F321" s="18" t="s">
        <v>30</v>
      </c>
      <c r="G321" s="83">
        <v>8000</v>
      </c>
      <c r="H321" s="83"/>
      <c r="I321" s="83"/>
      <c r="J321" s="17">
        <v>3269.75</v>
      </c>
      <c r="K321" s="54">
        <f t="shared" si="7"/>
        <v>40.871875</v>
      </c>
    </row>
    <row r="322" spans="2:12" ht="28.5" customHeight="1">
      <c r="B322" s="7"/>
      <c r="C322" s="23" t="s">
        <v>195</v>
      </c>
      <c r="D322" s="24"/>
      <c r="E322" s="8"/>
      <c r="F322" s="9" t="s">
        <v>196</v>
      </c>
      <c r="G322" s="89">
        <f>SUM(G323:G324)</f>
        <v>5000</v>
      </c>
      <c r="H322" s="89"/>
      <c r="I322" s="89"/>
      <c r="J322" s="51">
        <f>SUM(J323:J324)</f>
        <v>3974.73</v>
      </c>
      <c r="K322" s="57">
        <f t="shared" si="7"/>
        <v>79.4946</v>
      </c>
      <c r="L322" s="52"/>
    </row>
    <row r="323" spans="2:11" ht="17.25" customHeight="1">
      <c r="B323" s="12"/>
      <c r="C323" s="87"/>
      <c r="D323" s="87"/>
      <c r="E323" s="15" t="s">
        <v>25</v>
      </c>
      <c r="F323" s="18" t="s">
        <v>26</v>
      </c>
      <c r="G323" s="83">
        <v>3000</v>
      </c>
      <c r="H323" s="83"/>
      <c r="I323" s="83"/>
      <c r="J323" s="17">
        <v>2474.73</v>
      </c>
      <c r="K323" s="54">
        <f t="shared" si="7"/>
        <v>82.491</v>
      </c>
    </row>
    <row r="324" spans="2:11" ht="17.25" customHeight="1">
      <c r="B324" s="12"/>
      <c r="C324" s="87"/>
      <c r="D324" s="87"/>
      <c r="E324" s="15" t="s">
        <v>29</v>
      </c>
      <c r="F324" s="18" t="s">
        <v>30</v>
      </c>
      <c r="G324" s="17">
        <v>2000</v>
      </c>
      <c r="H324" s="17"/>
      <c r="I324" s="17"/>
      <c r="J324" s="17">
        <v>1500</v>
      </c>
      <c r="K324" s="54">
        <f t="shared" si="7"/>
        <v>75</v>
      </c>
    </row>
    <row r="325" spans="2:11" ht="15" customHeight="1">
      <c r="B325" s="7"/>
      <c r="C325" s="81" t="s">
        <v>197</v>
      </c>
      <c r="D325" s="81"/>
      <c r="E325" s="8"/>
      <c r="F325" s="9" t="s">
        <v>48</v>
      </c>
      <c r="G325" s="89">
        <f>SUM(G326:I328)</f>
        <v>30500</v>
      </c>
      <c r="H325" s="89"/>
      <c r="I325" s="89"/>
      <c r="J325" s="10">
        <f>SUM(J326:J328)</f>
        <v>22495</v>
      </c>
      <c r="K325" s="57">
        <f t="shared" si="7"/>
        <v>73.75409836065575</v>
      </c>
    </row>
    <row r="326" spans="2:11" ht="42.75">
      <c r="B326" s="12"/>
      <c r="C326" s="26"/>
      <c r="D326" s="27"/>
      <c r="E326" s="15" t="s">
        <v>198</v>
      </c>
      <c r="F326" s="18" t="s">
        <v>199</v>
      </c>
      <c r="G326" s="83">
        <v>7500</v>
      </c>
      <c r="H326" s="83"/>
      <c r="I326" s="83"/>
      <c r="J326" s="17">
        <v>7500</v>
      </c>
      <c r="K326" s="54">
        <f t="shared" si="7"/>
        <v>100</v>
      </c>
    </row>
    <row r="327" spans="2:11" ht="12.75">
      <c r="B327" s="12"/>
      <c r="C327" s="13"/>
      <c r="D327" s="14"/>
      <c r="E327" s="21" t="s">
        <v>25</v>
      </c>
      <c r="F327" s="18" t="s">
        <v>26</v>
      </c>
      <c r="G327" s="22">
        <v>2000</v>
      </c>
      <c r="H327" s="19"/>
      <c r="I327" s="20"/>
      <c r="J327" s="17">
        <v>75</v>
      </c>
      <c r="K327" s="54">
        <f t="shared" si="7"/>
        <v>3.75</v>
      </c>
    </row>
    <row r="328" spans="2:11" ht="12.75">
      <c r="B328" s="12"/>
      <c r="C328" s="87"/>
      <c r="D328" s="87"/>
      <c r="E328" s="21" t="s">
        <v>29</v>
      </c>
      <c r="F328" s="18" t="s">
        <v>30</v>
      </c>
      <c r="G328" s="83">
        <v>21000</v>
      </c>
      <c r="H328" s="83"/>
      <c r="I328" s="83"/>
      <c r="J328" s="17">
        <v>14920</v>
      </c>
      <c r="K328" s="54">
        <f t="shared" si="7"/>
        <v>71.04761904761905</v>
      </c>
    </row>
    <row r="329" spans="2:11" ht="12.75">
      <c r="B329" s="3" t="s">
        <v>200</v>
      </c>
      <c r="C329" s="28"/>
      <c r="D329" s="29"/>
      <c r="E329" s="3"/>
      <c r="F329" s="4" t="s">
        <v>201</v>
      </c>
      <c r="G329" s="88">
        <v>150000</v>
      </c>
      <c r="H329" s="88"/>
      <c r="I329" s="88"/>
      <c r="J329" s="5">
        <v>132000</v>
      </c>
      <c r="K329" s="72">
        <f t="shared" si="7"/>
        <v>88</v>
      </c>
    </row>
    <row r="330" spans="2:11" ht="15">
      <c r="B330" s="7"/>
      <c r="C330" s="23" t="s">
        <v>202</v>
      </c>
      <c r="D330" s="24"/>
      <c r="E330" s="8"/>
      <c r="F330" s="9" t="s">
        <v>203</v>
      </c>
      <c r="G330" s="89">
        <f>SUM(G331)</f>
        <v>150000</v>
      </c>
      <c r="H330" s="89"/>
      <c r="I330" s="89"/>
      <c r="J330" s="10">
        <f>SUM(J331)</f>
        <v>132000</v>
      </c>
      <c r="K330" s="57">
        <f t="shared" si="7"/>
        <v>88</v>
      </c>
    </row>
    <row r="331" spans="2:11" ht="21">
      <c r="B331" s="12"/>
      <c r="C331" s="90"/>
      <c r="D331" s="90"/>
      <c r="E331" s="15" t="s">
        <v>204</v>
      </c>
      <c r="F331" s="18" t="s">
        <v>205</v>
      </c>
      <c r="G331" s="83">
        <v>150000</v>
      </c>
      <c r="H331" s="83"/>
      <c r="I331" s="83"/>
      <c r="J331" s="17">
        <v>132000</v>
      </c>
      <c r="K331" s="54">
        <f t="shared" si="7"/>
        <v>88</v>
      </c>
    </row>
    <row r="332" spans="2:11" ht="12.75">
      <c r="B332" s="3" t="s">
        <v>206</v>
      </c>
      <c r="C332" s="28"/>
      <c r="D332" s="29"/>
      <c r="E332" s="3"/>
      <c r="F332" s="4" t="s">
        <v>207</v>
      </c>
      <c r="G332" s="5">
        <v>70000</v>
      </c>
      <c r="H332" s="5"/>
      <c r="I332" s="5"/>
      <c r="J332" s="5">
        <v>70000</v>
      </c>
      <c r="K332" s="72">
        <f t="shared" si="7"/>
        <v>100</v>
      </c>
    </row>
    <row r="333" spans="2:11" ht="15" customHeight="1">
      <c r="B333" s="7"/>
      <c r="C333" s="81" t="s">
        <v>208</v>
      </c>
      <c r="D333" s="81"/>
      <c r="E333" s="8"/>
      <c r="F333" s="9" t="s">
        <v>209</v>
      </c>
      <c r="G333" s="10">
        <v>70000</v>
      </c>
      <c r="H333" s="10"/>
      <c r="I333" s="10"/>
      <c r="J333" s="10">
        <v>70000</v>
      </c>
      <c r="K333" s="57">
        <f t="shared" si="7"/>
        <v>100</v>
      </c>
    </row>
    <row r="334" spans="2:11" ht="32.25">
      <c r="B334" s="7"/>
      <c r="C334" s="82"/>
      <c r="D334" s="82"/>
      <c r="E334" s="42" t="s">
        <v>210</v>
      </c>
      <c r="F334" s="18" t="s">
        <v>211</v>
      </c>
      <c r="G334" s="83">
        <v>70000</v>
      </c>
      <c r="H334" s="83"/>
      <c r="I334" s="83"/>
      <c r="J334" s="17">
        <v>70000</v>
      </c>
      <c r="K334" s="54">
        <f t="shared" si="7"/>
        <v>100</v>
      </c>
    </row>
    <row r="335" spans="2:9" ht="15" hidden="1">
      <c r="B335" s="84"/>
      <c r="C335" s="84"/>
      <c r="D335" s="84"/>
      <c r="E335" s="84"/>
      <c r="F335" s="47"/>
      <c r="G335" s="47"/>
      <c r="H335" s="47"/>
      <c r="I335" s="47"/>
    </row>
    <row r="336" spans="2:11" ht="12.75" customHeight="1">
      <c r="B336" s="85" t="s">
        <v>212</v>
      </c>
      <c r="C336" s="85"/>
      <c r="D336" s="85"/>
      <c r="E336" s="85"/>
      <c r="F336" s="85"/>
      <c r="G336" s="86">
        <v>19760209</v>
      </c>
      <c r="H336" s="86"/>
      <c r="I336" s="86"/>
      <c r="J336" s="76">
        <v>18550096.79</v>
      </c>
      <c r="K336" s="55">
        <f>SUM(J336/G336*100)</f>
        <v>93.87601512716793</v>
      </c>
    </row>
  </sheetData>
  <sheetProtection selectLockedCells="1" selectUnlockedCells="1"/>
  <mergeCells count="472">
    <mergeCell ref="C68:D72"/>
    <mergeCell ref="G115:I115"/>
    <mergeCell ref="C115:D115"/>
    <mergeCell ref="C128:D128"/>
    <mergeCell ref="C73:D73"/>
    <mergeCell ref="G73:I73"/>
    <mergeCell ref="J3:K3"/>
    <mergeCell ref="J6:K6"/>
    <mergeCell ref="F8:G8"/>
    <mergeCell ref="A9:I9"/>
    <mergeCell ref="C10:D10"/>
    <mergeCell ref="G10:I10"/>
    <mergeCell ref="J4:K4"/>
    <mergeCell ref="C11:D11"/>
    <mergeCell ref="G11:I11"/>
    <mergeCell ref="C12:D12"/>
    <mergeCell ref="G12:I12"/>
    <mergeCell ref="G13:I13"/>
    <mergeCell ref="C15:D15"/>
    <mergeCell ref="G15:I15"/>
    <mergeCell ref="C16:D16"/>
    <mergeCell ref="G16:I16"/>
    <mergeCell ref="G17:I17"/>
    <mergeCell ref="C18:D18"/>
    <mergeCell ref="G18:I18"/>
    <mergeCell ref="C19:D19"/>
    <mergeCell ref="G19:I19"/>
    <mergeCell ref="G20:I20"/>
    <mergeCell ref="C21:D21"/>
    <mergeCell ref="G21:I21"/>
    <mergeCell ref="C22:D22"/>
    <mergeCell ref="G23:I23"/>
    <mergeCell ref="C24:D24"/>
    <mergeCell ref="G24:I24"/>
    <mergeCell ref="C25:D25"/>
    <mergeCell ref="G25:I25"/>
    <mergeCell ref="G26:I26"/>
    <mergeCell ref="G28:I28"/>
    <mergeCell ref="C29:D29"/>
    <mergeCell ref="G29:I29"/>
    <mergeCell ref="G34:I34"/>
    <mergeCell ref="G35:I35"/>
    <mergeCell ref="C30:D30"/>
    <mergeCell ref="G30:I30"/>
    <mergeCell ref="G31:I31"/>
    <mergeCell ref="C32:D32"/>
    <mergeCell ref="G32:I32"/>
    <mergeCell ref="C33:D33"/>
    <mergeCell ref="G33:I33"/>
    <mergeCell ref="G43:I43"/>
    <mergeCell ref="C36:D36"/>
    <mergeCell ref="G36:I36"/>
    <mergeCell ref="G37:I37"/>
    <mergeCell ref="C38:D38"/>
    <mergeCell ref="G38:I38"/>
    <mergeCell ref="G39:I39"/>
    <mergeCell ref="C44:D44"/>
    <mergeCell ref="G44:I44"/>
    <mergeCell ref="G45:I45"/>
    <mergeCell ref="C46:D46"/>
    <mergeCell ref="G46:I46"/>
    <mergeCell ref="C40:D40"/>
    <mergeCell ref="G40:I40"/>
    <mergeCell ref="C41:D41"/>
    <mergeCell ref="G41:I41"/>
    <mergeCell ref="G42:I42"/>
    <mergeCell ref="C47:D47"/>
    <mergeCell ref="G47:I47"/>
    <mergeCell ref="C48:D48"/>
    <mergeCell ref="G48:I48"/>
    <mergeCell ref="C49:D49"/>
    <mergeCell ref="G49:I49"/>
    <mergeCell ref="G50:I50"/>
    <mergeCell ref="C51:D51"/>
    <mergeCell ref="G51:I51"/>
    <mergeCell ref="C52:D52"/>
    <mergeCell ref="G52:I52"/>
    <mergeCell ref="G53:I53"/>
    <mergeCell ref="C54:D54"/>
    <mergeCell ref="G54:I54"/>
    <mergeCell ref="C55:D55"/>
    <mergeCell ref="C56:D56"/>
    <mergeCell ref="G56:I56"/>
    <mergeCell ref="G57:I57"/>
    <mergeCell ref="G58:I58"/>
    <mergeCell ref="G59:I59"/>
    <mergeCell ref="C60:D60"/>
    <mergeCell ref="G60:I60"/>
    <mergeCell ref="G61:I61"/>
    <mergeCell ref="C62:D62"/>
    <mergeCell ref="G62:I62"/>
    <mergeCell ref="C63:D63"/>
    <mergeCell ref="G63:I63"/>
    <mergeCell ref="G64:I64"/>
    <mergeCell ref="C65:D65"/>
    <mergeCell ref="G65:I65"/>
    <mergeCell ref="C66:D66"/>
    <mergeCell ref="G66:I66"/>
    <mergeCell ref="G67:I67"/>
    <mergeCell ref="G68:I68"/>
    <mergeCell ref="G69:I69"/>
    <mergeCell ref="G70:I70"/>
    <mergeCell ref="G71:I71"/>
    <mergeCell ref="G72:I72"/>
    <mergeCell ref="G74:I74"/>
    <mergeCell ref="C75:D75"/>
    <mergeCell ref="G75:I75"/>
    <mergeCell ref="C76:D76"/>
    <mergeCell ref="G76:I76"/>
    <mergeCell ref="G77:I77"/>
    <mergeCell ref="C78:D78"/>
    <mergeCell ref="G78:I78"/>
    <mergeCell ref="C79:D79"/>
    <mergeCell ref="G79:I79"/>
    <mergeCell ref="G80:I80"/>
    <mergeCell ref="G81:I81"/>
    <mergeCell ref="C82:D82"/>
    <mergeCell ref="G82:I82"/>
    <mergeCell ref="G83:I83"/>
    <mergeCell ref="G84:I84"/>
    <mergeCell ref="C85:D85"/>
    <mergeCell ref="G85:I85"/>
    <mergeCell ref="C86:D86"/>
    <mergeCell ref="G86:I86"/>
    <mergeCell ref="C87:D87"/>
    <mergeCell ref="G87:I87"/>
    <mergeCell ref="C88:D88"/>
    <mergeCell ref="G88:I88"/>
    <mergeCell ref="G89:I89"/>
    <mergeCell ref="C91:D91"/>
    <mergeCell ref="G91:I91"/>
    <mergeCell ref="G92:I92"/>
    <mergeCell ref="C93:D93"/>
    <mergeCell ref="G93:I93"/>
    <mergeCell ref="C95:D95"/>
    <mergeCell ref="G95:I95"/>
    <mergeCell ref="C96:D96"/>
    <mergeCell ref="G96:I96"/>
    <mergeCell ref="G97:I97"/>
    <mergeCell ref="G98:I98"/>
    <mergeCell ref="G99:I99"/>
    <mergeCell ref="C100:D100"/>
    <mergeCell ref="G100:I100"/>
    <mergeCell ref="C101:D101"/>
    <mergeCell ref="G101:I101"/>
    <mergeCell ref="G102:I102"/>
    <mergeCell ref="G103:I103"/>
    <mergeCell ref="G105:I105"/>
    <mergeCell ref="C106:D106"/>
    <mergeCell ref="G106:I106"/>
    <mergeCell ref="G107:I107"/>
    <mergeCell ref="G108:I108"/>
    <mergeCell ref="C109:D109"/>
    <mergeCell ref="G109:I109"/>
    <mergeCell ref="C110:D110"/>
    <mergeCell ref="C116:D116"/>
    <mergeCell ref="G116:I116"/>
    <mergeCell ref="G117:I117"/>
    <mergeCell ref="C118:D118"/>
    <mergeCell ref="G118:I118"/>
    <mergeCell ref="G119:I119"/>
    <mergeCell ref="C120:D120"/>
    <mergeCell ref="G120:I120"/>
    <mergeCell ref="C121:D121"/>
    <mergeCell ref="G121:I121"/>
    <mergeCell ref="G122:I122"/>
    <mergeCell ref="C123:D123"/>
    <mergeCell ref="G123:I123"/>
    <mergeCell ref="C124:D124"/>
    <mergeCell ref="G124:I124"/>
    <mergeCell ref="G125:I125"/>
    <mergeCell ref="C126:D126"/>
    <mergeCell ref="G126:I126"/>
    <mergeCell ref="C127:D127"/>
    <mergeCell ref="G127:I127"/>
    <mergeCell ref="C129:D129"/>
    <mergeCell ref="G129:I129"/>
    <mergeCell ref="C130:D130"/>
    <mergeCell ref="G130:I130"/>
    <mergeCell ref="G131:I131"/>
    <mergeCell ref="C132:D132"/>
    <mergeCell ref="G132:I132"/>
    <mergeCell ref="G133:I133"/>
    <mergeCell ref="C134:D134"/>
    <mergeCell ref="G134:I134"/>
    <mergeCell ref="C135:D135"/>
    <mergeCell ref="C136:D136"/>
    <mergeCell ref="G136:I136"/>
    <mergeCell ref="G137:I137"/>
    <mergeCell ref="C138:D138"/>
    <mergeCell ref="G138:I138"/>
    <mergeCell ref="C139:D139"/>
    <mergeCell ref="G139:I139"/>
    <mergeCell ref="G140:I140"/>
    <mergeCell ref="C141:D141"/>
    <mergeCell ref="G141:I141"/>
    <mergeCell ref="C142:D142"/>
    <mergeCell ref="G142:I142"/>
    <mergeCell ref="G143:I143"/>
    <mergeCell ref="C144:D144"/>
    <mergeCell ref="G144:I144"/>
    <mergeCell ref="C145:D145"/>
    <mergeCell ref="G145:I145"/>
    <mergeCell ref="G146:I146"/>
    <mergeCell ref="C147:D147"/>
    <mergeCell ref="G147:I147"/>
    <mergeCell ref="C148:D148"/>
    <mergeCell ref="G148:I148"/>
    <mergeCell ref="G149:I149"/>
    <mergeCell ref="C150:D150"/>
    <mergeCell ref="G150:I150"/>
    <mergeCell ref="C151:D151"/>
    <mergeCell ref="G151:I151"/>
    <mergeCell ref="G152:I152"/>
    <mergeCell ref="C154:D154"/>
    <mergeCell ref="G154:I154"/>
    <mergeCell ref="C155:D155"/>
    <mergeCell ref="G155:I155"/>
    <mergeCell ref="G156:I156"/>
    <mergeCell ref="C157:D157"/>
    <mergeCell ref="G157:I157"/>
    <mergeCell ref="G158:I158"/>
    <mergeCell ref="C159:D159"/>
    <mergeCell ref="G159:I159"/>
    <mergeCell ref="C160:D160"/>
    <mergeCell ref="C161:D161"/>
    <mergeCell ref="G161:I161"/>
    <mergeCell ref="G162:I162"/>
    <mergeCell ref="C163:D163"/>
    <mergeCell ref="G163:I163"/>
    <mergeCell ref="C164:D164"/>
    <mergeCell ref="G164:I164"/>
    <mergeCell ref="G165:I165"/>
    <mergeCell ref="C166:D166"/>
    <mergeCell ref="G166:I166"/>
    <mergeCell ref="C167:D167"/>
    <mergeCell ref="G167:I167"/>
    <mergeCell ref="G168:I168"/>
    <mergeCell ref="C169:D169"/>
    <mergeCell ref="G169:I169"/>
    <mergeCell ref="C170:D170"/>
    <mergeCell ref="G170:I170"/>
    <mergeCell ref="G171:I171"/>
    <mergeCell ref="C172:D172"/>
    <mergeCell ref="G172:I172"/>
    <mergeCell ref="C173:D173"/>
    <mergeCell ref="G173:I173"/>
    <mergeCell ref="G174:I174"/>
    <mergeCell ref="C175:D175"/>
    <mergeCell ref="G175:I175"/>
    <mergeCell ref="C176:D176"/>
    <mergeCell ref="G176:I176"/>
    <mergeCell ref="G177:I177"/>
    <mergeCell ref="C178:D178"/>
    <mergeCell ref="G178:I178"/>
    <mergeCell ref="C179:D179"/>
    <mergeCell ref="G179:I179"/>
    <mergeCell ref="G180:I180"/>
    <mergeCell ref="C181:D181"/>
    <mergeCell ref="G181:I181"/>
    <mergeCell ref="G183:I183"/>
    <mergeCell ref="C184:D184"/>
    <mergeCell ref="G184:I184"/>
    <mergeCell ref="C185:D185"/>
    <mergeCell ref="G185:I185"/>
    <mergeCell ref="G186:I186"/>
    <mergeCell ref="C187:D187"/>
    <mergeCell ref="G187:I187"/>
    <mergeCell ref="C188:D188"/>
    <mergeCell ref="G188:I188"/>
    <mergeCell ref="G189:I189"/>
    <mergeCell ref="C190:D190"/>
    <mergeCell ref="G190:I190"/>
    <mergeCell ref="C191:D191"/>
    <mergeCell ref="G191:I191"/>
    <mergeCell ref="G192:I192"/>
    <mergeCell ref="C194:D194"/>
    <mergeCell ref="G194:I194"/>
    <mergeCell ref="G196:I196"/>
    <mergeCell ref="C197:D197"/>
    <mergeCell ref="G197:I197"/>
    <mergeCell ref="C195:D195"/>
    <mergeCell ref="C198:D198"/>
    <mergeCell ref="G198:I198"/>
    <mergeCell ref="C199:D199"/>
    <mergeCell ref="G199:I199"/>
    <mergeCell ref="C200:D200"/>
    <mergeCell ref="G201:I201"/>
    <mergeCell ref="C202:D202"/>
    <mergeCell ref="G202:I202"/>
    <mergeCell ref="G203:I203"/>
    <mergeCell ref="C204:D204"/>
    <mergeCell ref="G204:I204"/>
    <mergeCell ref="C205:D205"/>
    <mergeCell ref="G205:I205"/>
    <mergeCell ref="G206:I206"/>
    <mergeCell ref="C207:D207"/>
    <mergeCell ref="G207:I207"/>
    <mergeCell ref="C208:D208"/>
    <mergeCell ref="G208:I208"/>
    <mergeCell ref="G209:I209"/>
    <mergeCell ref="C210:D210"/>
    <mergeCell ref="G210:I210"/>
    <mergeCell ref="C211:D211"/>
    <mergeCell ref="G211:I211"/>
    <mergeCell ref="G212:I212"/>
    <mergeCell ref="C213:D213"/>
    <mergeCell ref="G213:I213"/>
    <mergeCell ref="C214:D214"/>
    <mergeCell ref="G214:I214"/>
    <mergeCell ref="G215:I215"/>
    <mergeCell ref="C216:D216"/>
    <mergeCell ref="G216:I216"/>
    <mergeCell ref="C217:D217"/>
    <mergeCell ref="G217:I217"/>
    <mergeCell ref="G218:I218"/>
    <mergeCell ref="C219:D219"/>
    <mergeCell ref="G219:I219"/>
    <mergeCell ref="C220:D220"/>
    <mergeCell ref="G220:I220"/>
    <mergeCell ref="G221:I221"/>
    <mergeCell ref="C222:D222"/>
    <mergeCell ref="G222:I222"/>
    <mergeCell ref="G223:I223"/>
    <mergeCell ref="C224:D224"/>
    <mergeCell ref="G224:I224"/>
    <mergeCell ref="C225:D225"/>
    <mergeCell ref="G225:I225"/>
    <mergeCell ref="C226:D226"/>
    <mergeCell ref="G226:I226"/>
    <mergeCell ref="C227:D227"/>
    <mergeCell ref="C229:D229"/>
    <mergeCell ref="C230:D230"/>
    <mergeCell ref="C231:D231"/>
    <mergeCell ref="G231:I231"/>
    <mergeCell ref="C232:D232"/>
    <mergeCell ref="C234:D234"/>
    <mergeCell ref="C235:D235"/>
    <mergeCell ref="C236:D236"/>
    <mergeCell ref="C237:D237"/>
    <mergeCell ref="G237:I237"/>
    <mergeCell ref="C238:D238"/>
    <mergeCell ref="C239:D239"/>
    <mergeCell ref="G239:I239"/>
    <mergeCell ref="C242:D242"/>
    <mergeCell ref="G242:I242"/>
    <mergeCell ref="G243:I243"/>
    <mergeCell ref="C244:D244"/>
    <mergeCell ref="G244:I244"/>
    <mergeCell ref="C245:D245"/>
    <mergeCell ref="G245:I245"/>
    <mergeCell ref="G246:I246"/>
    <mergeCell ref="G247:I247"/>
    <mergeCell ref="G249:I249"/>
    <mergeCell ref="C250:D250"/>
    <mergeCell ref="G250:I250"/>
    <mergeCell ref="C251:D251"/>
    <mergeCell ref="G251:I251"/>
    <mergeCell ref="G252:I252"/>
    <mergeCell ref="G253:I253"/>
    <mergeCell ref="C254:D254"/>
    <mergeCell ref="G254:I254"/>
    <mergeCell ref="C255:D255"/>
    <mergeCell ref="G255:I255"/>
    <mergeCell ref="C256:D256"/>
    <mergeCell ref="G260:I260"/>
    <mergeCell ref="C261:D261"/>
    <mergeCell ref="G261:I261"/>
    <mergeCell ref="C262:D262"/>
    <mergeCell ref="G262:I262"/>
    <mergeCell ref="C263:D263"/>
    <mergeCell ref="G263:I263"/>
    <mergeCell ref="C264:D264"/>
    <mergeCell ref="G264:I264"/>
    <mergeCell ref="G265:I265"/>
    <mergeCell ref="C267:D267"/>
    <mergeCell ref="G267:I267"/>
    <mergeCell ref="C268:D268"/>
    <mergeCell ref="G268:I268"/>
    <mergeCell ref="G269:I269"/>
    <mergeCell ref="C270:D270"/>
    <mergeCell ref="G270:I270"/>
    <mergeCell ref="C271:D271"/>
    <mergeCell ref="G271:I271"/>
    <mergeCell ref="C273:D273"/>
    <mergeCell ref="G273:I273"/>
    <mergeCell ref="C272:D272"/>
    <mergeCell ref="C274:D274"/>
    <mergeCell ref="G274:I274"/>
    <mergeCell ref="G275:I275"/>
    <mergeCell ref="G276:I276"/>
    <mergeCell ref="C277:D277"/>
    <mergeCell ref="G277:I277"/>
    <mergeCell ref="G278:I278"/>
    <mergeCell ref="C279:D279"/>
    <mergeCell ref="G279:I279"/>
    <mergeCell ref="C280:D280"/>
    <mergeCell ref="G280:I280"/>
    <mergeCell ref="G281:I281"/>
    <mergeCell ref="C282:D282"/>
    <mergeCell ref="G282:I282"/>
    <mergeCell ref="C283:D283"/>
    <mergeCell ref="G283:I283"/>
    <mergeCell ref="G284:I284"/>
    <mergeCell ref="C285:D285"/>
    <mergeCell ref="G285:I285"/>
    <mergeCell ref="C286:D286"/>
    <mergeCell ref="G286:I286"/>
    <mergeCell ref="G287:I287"/>
    <mergeCell ref="C288:D288"/>
    <mergeCell ref="G288:I288"/>
    <mergeCell ref="C289:D289"/>
    <mergeCell ref="G289:I289"/>
    <mergeCell ref="G290:I290"/>
    <mergeCell ref="G291:I291"/>
    <mergeCell ref="G292:I292"/>
    <mergeCell ref="G294:I294"/>
    <mergeCell ref="C295:D295"/>
    <mergeCell ref="G295:I295"/>
    <mergeCell ref="G296:I296"/>
    <mergeCell ref="C298:D298"/>
    <mergeCell ref="G298:I298"/>
    <mergeCell ref="C299:D299"/>
    <mergeCell ref="G299:I299"/>
    <mergeCell ref="G300:I300"/>
    <mergeCell ref="G301:I301"/>
    <mergeCell ref="C302:D302"/>
    <mergeCell ref="G302:I302"/>
    <mergeCell ref="G303:I303"/>
    <mergeCell ref="G304:I304"/>
    <mergeCell ref="G305:I305"/>
    <mergeCell ref="C305:D306"/>
    <mergeCell ref="G306:I306"/>
    <mergeCell ref="C307:D307"/>
    <mergeCell ref="G307:I307"/>
    <mergeCell ref="C308:D308"/>
    <mergeCell ref="G308:I308"/>
    <mergeCell ref="G310:I310"/>
    <mergeCell ref="C309:D310"/>
    <mergeCell ref="C311:D311"/>
    <mergeCell ref="G311:I311"/>
    <mergeCell ref="C312:D312"/>
    <mergeCell ref="G312:I312"/>
    <mergeCell ref="C313:D317"/>
    <mergeCell ref="G316:I316"/>
    <mergeCell ref="G317:I317"/>
    <mergeCell ref="C318:D318"/>
    <mergeCell ref="G318:I318"/>
    <mergeCell ref="C319:D319"/>
    <mergeCell ref="G319:I319"/>
    <mergeCell ref="G320:I320"/>
    <mergeCell ref="C321:D321"/>
    <mergeCell ref="G321:I321"/>
    <mergeCell ref="G322:I322"/>
    <mergeCell ref="C323:D323"/>
    <mergeCell ref="G323:I323"/>
    <mergeCell ref="C324:D324"/>
    <mergeCell ref="C325:D325"/>
    <mergeCell ref="G325:I325"/>
    <mergeCell ref="G326:I326"/>
    <mergeCell ref="C328:D328"/>
    <mergeCell ref="G328:I328"/>
    <mergeCell ref="G329:I329"/>
    <mergeCell ref="G330:I330"/>
    <mergeCell ref="C331:D331"/>
    <mergeCell ref="G331:I331"/>
    <mergeCell ref="C333:D333"/>
    <mergeCell ref="C334:D334"/>
    <mergeCell ref="G334:I334"/>
    <mergeCell ref="B335:E335"/>
    <mergeCell ref="B336:F336"/>
    <mergeCell ref="G336:I336"/>
  </mergeCells>
  <printOptions/>
  <pageMargins left="0.7" right="0.7" top="0.75" bottom="0.75" header="0.5118055555555555" footer="0.5118055555555555"/>
  <pageSetup horizontalDpi="300" verticalDpi="300" orientation="portrait" paperSize="9" scale="9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JG1</cp:lastModifiedBy>
  <cp:lastPrinted>2017-02-10T07:53:38Z</cp:lastPrinted>
  <dcterms:modified xsi:type="dcterms:W3CDTF">2017-03-03T11:47:17Z</dcterms:modified>
  <cp:category/>
  <cp:version/>
  <cp:contentType/>
  <cp:contentStatus/>
</cp:coreProperties>
</file>